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935" firstSheet="5" activeTab="10"/>
  </bookViews>
  <sheets>
    <sheet name="29-08-2018" sheetId="1" r:id="rId1"/>
    <sheet name="24-09-2018" sheetId="2" r:id="rId2"/>
    <sheet name="24-10-2018" sheetId="14" r:id="rId3"/>
    <sheet name="21-11-2018" sheetId="12" r:id="rId4"/>
    <sheet name="19-12-2018" sheetId="8" r:id="rId5"/>
    <sheet name="22-01-2019" sheetId="10" r:id="rId6"/>
    <sheet name="07-02-2019" sheetId="15" r:id="rId7"/>
    <sheet name="07-03-2019" sheetId="16" r:id="rId8"/>
    <sheet name="03-04-2019" sheetId="17" r:id="rId9"/>
    <sheet name="28 30-05-2019" sheetId="18" r:id="rId10"/>
    <sheet name="26-06-2019" sheetId="19" r:id="rId11"/>
  </sheets>
  <calcPr calcId="145621"/>
</workbook>
</file>

<file path=xl/calcChain.xml><?xml version="1.0" encoding="utf-8"?>
<calcChain xmlns="http://schemas.openxmlformats.org/spreadsheetml/2006/main">
  <c r="R61" i="17" l="1"/>
  <c r="Q61" i="17"/>
  <c r="P61" i="17"/>
  <c r="O61" i="17"/>
  <c r="N61" i="17"/>
  <c r="M61" i="17"/>
  <c r="L61" i="17"/>
  <c r="K61" i="17"/>
  <c r="J61" i="17"/>
  <c r="I61" i="17"/>
  <c r="H61" i="17"/>
  <c r="G61" i="17"/>
  <c r="F61" i="17"/>
  <c r="E61" i="17"/>
  <c r="D61" i="17"/>
  <c r="C61" i="17"/>
  <c r="B61" i="17"/>
  <c r="S60" i="17"/>
  <c r="S59" i="17"/>
  <c r="S58" i="17"/>
  <c r="S57" i="17"/>
  <c r="S56" i="17"/>
  <c r="S55" i="17"/>
  <c r="S54" i="17"/>
  <c r="S53" i="17"/>
  <c r="S52" i="17"/>
  <c r="S51" i="17"/>
  <c r="S50" i="17"/>
  <c r="S49" i="17"/>
  <c r="S48" i="17"/>
  <c r="S47" i="17"/>
  <c r="S46" i="17"/>
  <c r="S45" i="17"/>
  <c r="S44" i="17"/>
  <c r="S43" i="17"/>
  <c r="S42" i="17"/>
  <c r="S41" i="17"/>
  <c r="S40" i="17"/>
  <c r="S39" i="17"/>
  <c r="S38" i="17"/>
  <c r="N29" i="17"/>
  <c r="J29" i="17"/>
  <c r="F29" i="17"/>
  <c r="B29" i="17"/>
  <c r="R61" i="14" l="1"/>
  <c r="Q61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D61" i="14"/>
  <c r="C61" i="14"/>
  <c r="B61" i="14"/>
  <c r="S60" i="14"/>
  <c r="S59" i="14"/>
  <c r="S58" i="14"/>
  <c r="S57" i="14"/>
  <c r="S56" i="14"/>
  <c r="S55" i="14"/>
  <c r="S54" i="14"/>
  <c r="S53" i="14"/>
  <c r="S52" i="14"/>
  <c r="S51" i="14"/>
  <c r="S50" i="14"/>
  <c r="S49" i="14"/>
  <c r="S48" i="14"/>
  <c r="S47" i="14"/>
  <c r="S46" i="14"/>
  <c r="S45" i="14"/>
  <c r="S44" i="14"/>
  <c r="S43" i="14"/>
  <c r="S42" i="14"/>
  <c r="S41" i="14"/>
  <c r="S40" i="14"/>
  <c r="S39" i="14"/>
  <c r="S38" i="14"/>
  <c r="R29" i="14"/>
  <c r="Q29" i="14"/>
  <c r="P29" i="14"/>
  <c r="O29" i="14"/>
  <c r="N29" i="14"/>
  <c r="M29" i="14"/>
  <c r="L29" i="14"/>
  <c r="K29" i="14"/>
  <c r="J29" i="14"/>
  <c r="I29" i="14"/>
  <c r="F29" i="14"/>
  <c r="E29" i="14"/>
  <c r="D29" i="14"/>
  <c r="C29" i="14"/>
  <c r="B29" i="14"/>
  <c r="S28" i="14"/>
  <c r="S27" i="14"/>
  <c r="S26" i="14"/>
  <c r="S25" i="14"/>
  <c r="S24" i="14"/>
  <c r="S23" i="14"/>
  <c r="S22" i="14"/>
  <c r="S21" i="14"/>
  <c r="S20" i="14"/>
  <c r="S19" i="14"/>
  <c r="S18" i="14"/>
  <c r="S17" i="14"/>
  <c r="G16" i="14"/>
  <c r="S16" i="14" s="1"/>
  <c r="S15" i="14"/>
  <c r="S14" i="14"/>
  <c r="S13" i="14"/>
  <c r="H12" i="14"/>
  <c r="S12" i="14" s="1"/>
  <c r="G12" i="14"/>
  <c r="H11" i="14"/>
  <c r="S11" i="14" s="1"/>
  <c r="S10" i="14"/>
  <c r="H10" i="14"/>
  <c r="H29" i="14" s="1"/>
  <c r="G10" i="14"/>
  <c r="G9" i="14"/>
  <c r="S9" i="14" s="1"/>
  <c r="S8" i="14"/>
  <c r="S7" i="14"/>
  <c r="S6" i="14"/>
  <c r="G29" i="14" l="1"/>
  <c r="R61" i="12"/>
  <c r="Q61" i="12"/>
  <c r="P61" i="12"/>
  <c r="O61" i="12"/>
  <c r="N61" i="12"/>
  <c r="M61" i="12"/>
  <c r="L61" i="12"/>
  <c r="K61" i="12"/>
  <c r="J61" i="12"/>
  <c r="I61" i="12"/>
  <c r="H61" i="12"/>
  <c r="G61" i="12"/>
  <c r="F61" i="12"/>
  <c r="E61" i="12"/>
  <c r="D61" i="12"/>
  <c r="C61" i="12"/>
  <c r="B61" i="12"/>
  <c r="S60" i="12"/>
  <c r="S59" i="12"/>
  <c r="S58" i="12"/>
  <c r="S57" i="12"/>
  <c r="S56" i="12"/>
  <c r="S55" i="12"/>
  <c r="S54" i="12"/>
  <c r="S53" i="12"/>
  <c r="S52" i="12"/>
  <c r="S51" i="12"/>
  <c r="S50" i="12"/>
  <c r="S49" i="12"/>
  <c r="S48" i="12"/>
  <c r="S47" i="12"/>
  <c r="S46" i="12"/>
  <c r="S45" i="12"/>
  <c r="S44" i="12"/>
  <c r="S43" i="12"/>
  <c r="S42" i="12"/>
  <c r="S41" i="12"/>
  <c r="S40" i="12"/>
  <c r="S39" i="12"/>
  <c r="S38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S28" i="12"/>
  <c r="S27" i="12"/>
  <c r="S26" i="12"/>
  <c r="S25" i="12"/>
  <c r="S24" i="12"/>
  <c r="S23" i="12"/>
  <c r="S22" i="12"/>
  <c r="S21" i="12"/>
  <c r="S20" i="12"/>
  <c r="S19" i="12"/>
  <c r="S18" i="12"/>
  <c r="S17" i="12"/>
  <c r="S16" i="12"/>
  <c r="S15" i="12"/>
  <c r="S14" i="12"/>
  <c r="S13" i="12"/>
  <c r="S12" i="12"/>
  <c r="S11" i="12"/>
  <c r="S10" i="12"/>
  <c r="S9" i="12"/>
  <c r="S8" i="12"/>
  <c r="S7" i="12"/>
  <c r="S6" i="12"/>
  <c r="R61" i="2" l="1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R29" i="2"/>
  <c r="Q29" i="2"/>
  <c r="P29" i="2"/>
  <c r="O29" i="2"/>
  <c r="N29" i="2"/>
  <c r="M29" i="2"/>
  <c r="L29" i="2"/>
  <c r="K29" i="2"/>
  <c r="J29" i="2"/>
  <c r="I29" i="2"/>
  <c r="F29" i="2"/>
  <c r="E29" i="2"/>
  <c r="D29" i="2"/>
  <c r="C29" i="2"/>
  <c r="B29" i="2"/>
  <c r="S28" i="2"/>
  <c r="G28" i="2"/>
  <c r="H27" i="2"/>
  <c r="G27" i="2"/>
  <c r="S27" i="2" s="1"/>
  <c r="S26" i="2"/>
  <c r="S25" i="2"/>
  <c r="H24" i="2"/>
  <c r="G24" i="2"/>
  <c r="G23" i="2"/>
  <c r="S23" i="2" s="1"/>
  <c r="S22" i="2"/>
  <c r="G21" i="2"/>
  <c r="S21" i="2" s="1"/>
  <c r="G20" i="2"/>
  <c r="S20" i="2" s="1"/>
  <c r="G19" i="2"/>
  <c r="S19" i="2" s="1"/>
  <c r="G18" i="2"/>
  <c r="S18" i="2" s="1"/>
  <c r="G17" i="2"/>
  <c r="S17" i="2" s="1"/>
  <c r="H16" i="2"/>
  <c r="G16" i="2"/>
  <c r="G15" i="2"/>
  <c r="S15" i="2" s="1"/>
  <c r="H14" i="2"/>
  <c r="G14" i="2"/>
  <c r="S14" i="2" s="1"/>
  <c r="H13" i="2"/>
  <c r="G13" i="2"/>
  <c r="H12" i="2"/>
  <c r="G12" i="2"/>
  <c r="S12" i="2" s="1"/>
  <c r="G11" i="2"/>
  <c r="S11" i="2" s="1"/>
  <c r="H10" i="2"/>
  <c r="G10" i="2"/>
  <c r="H9" i="2"/>
  <c r="G9" i="2"/>
  <c r="H8" i="2"/>
  <c r="G8" i="2"/>
  <c r="S8" i="2" s="1"/>
  <c r="S7" i="2"/>
  <c r="H7" i="2"/>
  <c r="G7" i="2"/>
  <c r="H6" i="2"/>
  <c r="G6" i="2"/>
  <c r="G29" i="2" l="1"/>
  <c r="S10" i="2"/>
  <c r="S24" i="2"/>
  <c r="H29" i="2"/>
  <c r="S16" i="2"/>
  <c r="S9" i="2"/>
  <c r="S13" i="2"/>
  <c r="S6" i="2"/>
  <c r="G27" i="1"/>
  <c r="H24" i="1"/>
  <c r="I9" i="1"/>
  <c r="I6" i="1"/>
  <c r="H8" i="1"/>
  <c r="H7" i="1"/>
  <c r="H6" i="1"/>
  <c r="H29" i="1" s="1"/>
  <c r="H20" i="1"/>
  <c r="H15" i="1"/>
  <c r="H14" i="1"/>
  <c r="H13" i="1"/>
  <c r="H12" i="1"/>
  <c r="H11" i="1"/>
  <c r="H10" i="1"/>
  <c r="G28" i="1"/>
  <c r="G26" i="1"/>
  <c r="G23" i="1"/>
  <c r="G22" i="1"/>
  <c r="G16" i="1"/>
  <c r="G15" i="1"/>
  <c r="G14" i="1"/>
  <c r="G13" i="1"/>
  <c r="G12" i="1"/>
  <c r="R61" i="1" l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28" i="1" l="1"/>
  <c r="S25" i="1"/>
  <c r="Q29" i="1"/>
  <c r="P29" i="1"/>
  <c r="O29" i="1"/>
  <c r="N29" i="1"/>
  <c r="R29" i="1" l="1"/>
  <c r="M29" i="1"/>
  <c r="L29" i="1"/>
  <c r="K29" i="1"/>
  <c r="J29" i="1"/>
  <c r="I29" i="1"/>
  <c r="G29" i="1"/>
  <c r="F29" i="1"/>
  <c r="E29" i="1"/>
  <c r="D29" i="1"/>
  <c r="C29" i="1"/>
  <c r="S27" i="1"/>
  <c r="S26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 l="1"/>
  <c r="B29" i="1"/>
</calcChain>
</file>

<file path=xl/sharedStrings.xml><?xml version="1.0" encoding="utf-8"?>
<sst xmlns="http://schemas.openxmlformats.org/spreadsheetml/2006/main" count="1066" uniqueCount="45">
  <si>
    <t>Fecha:</t>
  </si>
  <si>
    <t>CENSO VISUAL</t>
  </si>
  <si>
    <t>ESPECIES</t>
  </si>
  <si>
    <t>CTENÓFOROS</t>
  </si>
  <si>
    <t>ESTACIÓN</t>
  </si>
  <si>
    <t>&lt;10</t>
  </si>
  <si>
    <t>10--15</t>
  </si>
  <si>
    <t>15--20</t>
  </si>
  <si>
    <t>20--30</t>
  </si>
  <si>
    <t>&gt;30</t>
  </si>
  <si>
    <t>10--20</t>
  </si>
  <si>
    <t>&lt;5</t>
  </si>
  <si>
    <t>5--10</t>
  </si>
  <si>
    <t>TOTAL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</si>
  <si>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</si>
  <si>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</si>
  <si>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</si>
  <si>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</si>
  <si>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</si>
  <si>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</si>
  <si>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</si>
  <si>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</si>
  <si>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</si>
  <si>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</si>
  <si>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</si>
  <si>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</si>
  <si>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</si>
  <si>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</si>
  <si>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</si>
  <si>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</si>
  <si>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</si>
  <si>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</si>
  <si>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</si>
  <si>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</si>
  <si>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Rhizostoma pulmo</t>
  </si>
  <si>
    <t>Cotylorhiza tuberculata</t>
  </si>
  <si>
    <t>Aurelia aurita</t>
  </si>
  <si>
    <t>E05b</t>
  </si>
  <si>
    <t>E09b</t>
  </si>
  <si>
    <t>E12b</t>
  </si>
  <si>
    <t>Phyllorhiza punctata</t>
  </si>
  <si>
    <t>CENSO DE RED ICTIOPLANCTON 500um</t>
  </si>
  <si>
    <t>29/08/2018 Y 30/082018</t>
  </si>
  <si>
    <t>07/02/0219</t>
  </si>
  <si>
    <t>28/05/2019 y 30/05/2019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</si>
</sst>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0" fontId="4" fillId="2" borderId="0" xfId="0" applyFont="1" applyFill="1" applyAlignment="1">
      <alignment horizontal="center"/>
    </xf>
    <xf numFmtId="0" fontId="4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/>
    <xf numFmtId="0" fontId="1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5" borderId="1" xfId="0" applyFill="1" applyBorder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0" fontId="4" fillId="2" borderId="0" xfId="0" applyFont="1" applyFill="1" applyAlignment="1">
      <alignment horizontal="center"/>
    </xf>
    <xf numFmtId="0" fontId="4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/>
    <xf numFmtId="0" fontId="1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0" fillId="5" borderId="1" xfId="0" applyFill="1" applyBorder="1"/>
    <xf numFmtId="0" fontId="6" fillId="0" borderId="0" xfId="0" applyFont="1"/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0" fontId="4" fillId="2" borderId="0" xfId="0" applyFont="1" applyFill="1" applyAlignment="1">
      <alignment horizontal="center"/>
    </xf>
    <xf numFmtId="0" fontId="4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/>
    <xf numFmtId="0" fontId="1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0" fillId="5" borderId="1" xfId="0" applyFill="1" applyBorder="1"/>
    <xf numFmtId="0" fontId="6" fillId="0" borderId="0" xfId="0" applyFont="1"/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0" fontId="4" fillId="2" borderId="0" xfId="0" applyFont="1" applyFill="1" applyAlignment="1">
      <alignment horizontal="center"/>
    </xf>
    <xf numFmtId="0" fontId="4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/>
    <xf numFmtId="0" fontId="1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0" fillId="5" borderId="1" xfId="0" applyFill="1" applyBorder="1"/>
    <xf numFmtId="0" fontId="6" fillId="0" borderId="0" xfId="0" applyFont="1"/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0" fontId="4" fillId="2" borderId="0" xfId="0" applyFont="1" applyFill="1" applyAlignment="1">
      <alignment horizontal="center"/>
    </xf>
    <xf numFmtId="0" fontId="4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/>
    <xf numFmtId="0" fontId="1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0" fillId="5" borderId="1" xfId="0" applyFill="1" applyBorder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1"/>
  <sheetViews>
    <sheetView topLeftCell="A16" workbookViewId="0">
      <selection activeCell="C16" sqref="C16"/>
    </sheetView>
  </sheetViews>
  <sheetFormatPr baseColWidth="10" defaultRowHeight="15" x14ac:dyDescent="0.25"/>
  <cols>
    <col min="1" max="1" width="9.140625" customWidth="1"/>
    <col min="2" max="2" width="8" customWidth="1"/>
    <col min="3" max="3" width="8.140625" customWidth="1"/>
    <col min="4" max="4" width="7.5703125" customWidth="1"/>
    <col min="5" max="5" width="7.28515625" customWidth="1"/>
    <col min="6" max="6" width="7.85546875" customWidth="1"/>
    <col min="7" max="7" width="7.140625" customWidth="1"/>
    <col min="8" max="8" width="8.140625" customWidth="1"/>
    <col min="9" max="9" width="7.140625" customWidth="1"/>
    <col min="10" max="12" width="7.42578125" customWidth="1"/>
    <col min="13" max="17" width="7.5703125" customWidth="1"/>
  </cols>
  <sheetData>
    <row r="2" spans="1:19" ht="15.75" x14ac:dyDescent="0.25">
      <c r="A2" s="1" t="s">
        <v>0</v>
      </c>
      <c r="B2" s="2" t="s">
        <v>42</v>
      </c>
      <c r="D2" s="19" t="s">
        <v>1</v>
      </c>
      <c r="E2" s="19"/>
      <c r="M2" s="3"/>
      <c r="N2" s="3"/>
      <c r="O2" s="3"/>
      <c r="P2" s="3"/>
      <c r="Q2" s="3"/>
      <c r="R2" s="3"/>
    </row>
    <row r="3" spans="1:19" x14ac:dyDescent="0.25">
      <c r="M3" s="3"/>
      <c r="N3" s="3"/>
      <c r="O3" s="3"/>
      <c r="P3" s="3"/>
      <c r="Q3" s="3"/>
      <c r="R3" s="3"/>
    </row>
    <row r="4" spans="1:19" ht="51" customHeight="1" x14ac:dyDescent="0.25">
      <c r="A4" s="4" t="s">
        <v>2</v>
      </c>
      <c r="B4" s="105" t="s">
        <v>36</v>
      </c>
      <c r="C4" s="106"/>
      <c r="D4" s="106"/>
      <c r="E4" s="106"/>
      <c r="F4" s="105" t="s">
        <v>35</v>
      </c>
      <c r="G4" s="106"/>
      <c r="H4" s="106"/>
      <c r="I4" s="106"/>
      <c r="J4" s="107" t="s">
        <v>34</v>
      </c>
      <c r="K4" s="108"/>
      <c r="L4" s="108"/>
      <c r="M4" s="109"/>
      <c r="N4" s="107" t="s">
        <v>40</v>
      </c>
      <c r="O4" s="110"/>
      <c r="P4" s="110"/>
      <c r="Q4" s="111"/>
      <c r="R4" s="5" t="s">
        <v>3</v>
      </c>
      <c r="S4" s="6"/>
    </row>
    <row r="5" spans="1:19" ht="15.75" x14ac:dyDescent="0.25">
      <c r="A5" s="4" t="s">
        <v>4</v>
      </c>
      <c r="B5" s="14" t="s">
        <v>11</v>
      </c>
      <c r="C5" s="14" t="s">
        <v>12</v>
      </c>
      <c r="D5" s="14" t="s">
        <v>6</v>
      </c>
      <c r="E5" s="14" t="s">
        <v>7</v>
      </c>
      <c r="F5" s="14" t="s">
        <v>5</v>
      </c>
      <c r="G5" s="15" t="s">
        <v>10</v>
      </c>
      <c r="H5" s="14" t="s">
        <v>8</v>
      </c>
      <c r="I5" s="14" t="s">
        <v>9</v>
      </c>
      <c r="J5" s="16" t="s">
        <v>5</v>
      </c>
      <c r="K5" s="15" t="s">
        <v>10</v>
      </c>
      <c r="L5" s="17" t="s">
        <v>8</v>
      </c>
      <c r="M5" s="17" t="s">
        <v>9</v>
      </c>
      <c r="N5" s="16" t="s">
        <v>5</v>
      </c>
      <c r="O5" s="15" t="s">
        <v>10</v>
      </c>
      <c r="P5" s="17" t="s">
        <v>8</v>
      </c>
      <c r="Q5" s="17" t="s">
        <v>9</v>
      </c>
      <c r="R5" s="7"/>
      <c r="S5" s="8" t="s">
        <v>13</v>
      </c>
    </row>
    <row r="6" spans="1:19" ht="15.75" x14ac:dyDescent="0.25">
      <c r="A6" s="13" t="s">
        <v>14</v>
      </c>
      <c r="B6" s="9"/>
      <c r="C6" s="9"/>
      <c r="D6" s="9"/>
      <c r="E6" s="9"/>
      <c r="F6" s="9">
        <v>7</v>
      </c>
      <c r="G6" s="9">
        <v>5</v>
      </c>
      <c r="H6" s="9">
        <f>363</f>
        <v>363</v>
      </c>
      <c r="I6" s="9">
        <f>70+27</f>
        <v>97</v>
      </c>
      <c r="J6" s="9"/>
      <c r="K6" s="9"/>
      <c r="L6" s="9"/>
      <c r="M6" s="9"/>
      <c r="N6" s="9"/>
      <c r="O6" s="9"/>
      <c r="P6" s="9"/>
      <c r="Q6" s="9"/>
      <c r="R6" s="7"/>
      <c r="S6">
        <f t="shared" ref="S6:S28" si="0">SUM(B6:R6)</f>
        <v>472</v>
      </c>
    </row>
    <row r="7" spans="1:19" ht="15.75" x14ac:dyDescent="0.25">
      <c r="A7" s="13" t="s">
        <v>15</v>
      </c>
      <c r="B7" s="9"/>
      <c r="C7" s="9"/>
      <c r="D7" s="9"/>
      <c r="E7" s="9"/>
      <c r="F7" s="9">
        <v>1</v>
      </c>
      <c r="G7" s="9">
        <v>4</v>
      </c>
      <c r="H7" s="9">
        <f>240+700</f>
        <v>940</v>
      </c>
      <c r="I7" s="9">
        <v>20</v>
      </c>
      <c r="J7" s="9"/>
      <c r="K7" s="9"/>
      <c r="L7" s="9"/>
      <c r="M7" s="9"/>
      <c r="N7" s="9"/>
      <c r="O7" s="9"/>
      <c r="P7" s="9"/>
      <c r="Q7" s="9"/>
      <c r="R7" s="7"/>
      <c r="S7">
        <f t="shared" si="0"/>
        <v>965</v>
      </c>
    </row>
    <row r="8" spans="1:19" ht="15.75" x14ac:dyDescent="0.25">
      <c r="A8" s="13" t="s">
        <v>16</v>
      </c>
      <c r="B8" s="9"/>
      <c r="C8" s="9"/>
      <c r="D8" s="9"/>
      <c r="E8" s="9"/>
      <c r="F8" s="9"/>
      <c r="G8" s="9">
        <v>4</v>
      </c>
      <c r="H8" s="9">
        <f>1750+820</f>
        <v>2570</v>
      </c>
      <c r="I8" s="9">
        <v>58</v>
      </c>
      <c r="J8" s="9"/>
      <c r="K8" s="9"/>
      <c r="L8" s="9"/>
      <c r="M8" s="9"/>
      <c r="N8" s="9"/>
      <c r="O8" s="9"/>
      <c r="P8" s="9"/>
      <c r="Q8" s="9"/>
      <c r="R8" s="7"/>
      <c r="S8">
        <f t="shared" si="0"/>
        <v>2632</v>
      </c>
    </row>
    <row r="9" spans="1:19" ht="15.75" x14ac:dyDescent="0.25">
      <c r="A9" s="13" t="s">
        <v>17</v>
      </c>
      <c r="B9" s="9"/>
      <c r="C9" s="9"/>
      <c r="D9" s="9"/>
      <c r="E9" s="9"/>
      <c r="F9" s="9"/>
      <c r="G9" s="9">
        <v>220</v>
      </c>
      <c r="H9" s="9">
        <v>975</v>
      </c>
      <c r="I9" s="9">
        <f>220</f>
        <v>220</v>
      </c>
      <c r="J9" s="9"/>
      <c r="K9" s="9"/>
      <c r="L9" s="9"/>
      <c r="M9" s="9"/>
      <c r="N9" s="9"/>
      <c r="O9" s="9"/>
      <c r="P9" s="9"/>
      <c r="Q9" s="9"/>
      <c r="R9" s="7"/>
      <c r="S9">
        <f t="shared" si="0"/>
        <v>1415</v>
      </c>
    </row>
    <row r="10" spans="1:19" ht="15.75" x14ac:dyDescent="0.25">
      <c r="A10" s="13" t="s">
        <v>18</v>
      </c>
      <c r="B10" s="9"/>
      <c r="C10" s="9"/>
      <c r="D10" s="9"/>
      <c r="E10" s="9"/>
      <c r="F10" s="9"/>
      <c r="G10" s="9">
        <v>133</v>
      </c>
      <c r="H10" s="9">
        <f>480+1655</f>
        <v>2135</v>
      </c>
      <c r="I10" s="9">
        <v>95</v>
      </c>
      <c r="J10" s="9"/>
      <c r="K10" s="9"/>
      <c r="L10" s="9"/>
      <c r="M10" s="9"/>
      <c r="N10" s="9"/>
      <c r="O10" s="9"/>
      <c r="P10" s="9"/>
      <c r="Q10" s="9"/>
      <c r="R10" s="7"/>
      <c r="S10">
        <f t="shared" si="0"/>
        <v>2363</v>
      </c>
    </row>
    <row r="11" spans="1:19" ht="15.75" x14ac:dyDescent="0.25">
      <c r="A11" s="13" t="s">
        <v>19</v>
      </c>
      <c r="B11" s="9"/>
      <c r="C11" s="9"/>
      <c r="D11" s="9"/>
      <c r="E11" s="9"/>
      <c r="F11" s="9"/>
      <c r="G11" s="9">
        <v>20</v>
      </c>
      <c r="H11" s="9">
        <f>562+560</f>
        <v>1122</v>
      </c>
      <c r="I11" s="9">
        <v>8</v>
      </c>
      <c r="J11" s="9"/>
      <c r="K11" s="9"/>
      <c r="L11" s="9"/>
      <c r="M11" s="9"/>
      <c r="N11" s="9"/>
      <c r="O11" s="9"/>
      <c r="P11" s="9"/>
      <c r="Q11" s="9"/>
      <c r="R11" s="7"/>
      <c r="S11">
        <f t="shared" si="0"/>
        <v>1150</v>
      </c>
    </row>
    <row r="12" spans="1:19" ht="15.75" x14ac:dyDescent="0.25">
      <c r="A12" s="13" t="s">
        <v>20</v>
      </c>
      <c r="B12" s="9"/>
      <c r="C12" s="9"/>
      <c r="D12" s="9"/>
      <c r="E12" s="9"/>
      <c r="F12" s="9">
        <v>5</v>
      </c>
      <c r="G12" s="9">
        <f>53+20</f>
        <v>73</v>
      </c>
      <c r="H12" s="9">
        <f>1920+600</f>
        <v>2520</v>
      </c>
      <c r="I12" s="9">
        <v>76</v>
      </c>
      <c r="J12" s="9"/>
      <c r="K12" s="9"/>
      <c r="L12" s="9"/>
      <c r="M12" s="9"/>
      <c r="N12" s="9"/>
      <c r="O12" s="9"/>
      <c r="P12" s="9"/>
      <c r="Q12" s="9"/>
      <c r="R12" s="7"/>
      <c r="S12">
        <f t="shared" si="0"/>
        <v>2674</v>
      </c>
    </row>
    <row r="13" spans="1:19" ht="15.75" x14ac:dyDescent="0.25">
      <c r="A13" s="13" t="s">
        <v>21</v>
      </c>
      <c r="B13" s="9"/>
      <c r="C13" s="9"/>
      <c r="D13" s="9"/>
      <c r="E13" s="9"/>
      <c r="F13" s="9">
        <v>5</v>
      </c>
      <c r="G13" s="9">
        <f>63+14</f>
        <v>77</v>
      </c>
      <c r="H13" s="9">
        <f>415+342</f>
        <v>757</v>
      </c>
      <c r="I13" s="9"/>
      <c r="J13" s="9"/>
      <c r="K13" s="9"/>
      <c r="L13" s="9"/>
      <c r="M13" s="9"/>
      <c r="N13" s="9"/>
      <c r="O13" s="9"/>
      <c r="P13" s="9"/>
      <c r="Q13" s="9"/>
      <c r="R13" s="7"/>
      <c r="S13">
        <f t="shared" si="0"/>
        <v>839</v>
      </c>
    </row>
    <row r="14" spans="1:19" ht="15.75" x14ac:dyDescent="0.25">
      <c r="A14" s="13" t="s">
        <v>22</v>
      </c>
      <c r="B14" s="9"/>
      <c r="C14" s="9"/>
      <c r="D14" s="9"/>
      <c r="E14" s="9"/>
      <c r="F14" s="9"/>
      <c r="G14" s="9">
        <f>1890+180</f>
        <v>2070</v>
      </c>
      <c r="H14" s="9">
        <f>67+600</f>
        <v>667</v>
      </c>
      <c r="I14" s="9"/>
      <c r="J14" s="9">
        <v>1</v>
      </c>
      <c r="K14" s="9">
        <v>1</v>
      </c>
      <c r="L14" s="9"/>
      <c r="M14" s="9"/>
      <c r="N14" s="9"/>
      <c r="O14" s="9"/>
      <c r="P14" s="9"/>
      <c r="Q14" s="9"/>
      <c r="R14" s="7"/>
      <c r="S14">
        <f t="shared" si="0"/>
        <v>2739</v>
      </c>
    </row>
    <row r="15" spans="1:19" ht="15.75" x14ac:dyDescent="0.25">
      <c r="A15" s="13" t="s">
        <v>23</v>
      </c>
      <c r="B15" s="9"/>
      <c r="C15" s="9"/>
      <c r="D15" s="9"/>
      <c r="E15" s="9"/>
      <c r="F15" s="9">
        <v>9</v>
      </c>
      <c r="G15" s="9">
        <f>393+212</f>
        <v>605</v>
      </c>
      <c r="H15" s="9">
        <f>85+60</f>
        <v>145</v>
      </c>
      <c r="I15" s="9">
        <v>7</v>
      </c>
      <c r="J15" s="9"/>
      <c r="K15" s="9"/>
      <c r="L15" s="9"/>
      <c r="M15" s="9"/>
      <c r="N15" s="9"/>
      <c r="O15" s="9"/>
      <c r="P15" s="9"/>
      <c r="Q15" s="9"/>
      <c r="R15" s="7"/>
      <c r="S15">
        <f t="shared" si="0"/>
        <v>766</v>
      </c>
    </row>
    <row r="16" spans="1:19" ht="15.75" x14ac:dyDescent="0.25">
      <c r="A16" s="13" t="s">
        <v>24</v>
      </c>
      <c r="B16" s="9"/>
      <c r="C16" s="9"/>
      <c r="D16" s="9"/>
      <c r="E16" s="9"/>
      <c r="F16" s="9">
        <v>5</v>
      </c>
      <c r="G16" s="9">
        <f>142+68</f>
        <v>210</v>
      </c>
      <c r="H16" s="9">
        <v>12</v>
      </c>
      <c r="I16" s="9">
        <v>9</v>
      </c>
      <c r="J16" s="9"/>
      <c r="K16" s="9"/>
      <c r="L16" s="9"/>
      <c r="M16" s="9"/>
      <c r="N16" s="9"/>
      <c r="O16" s="9"/>
      <c r="P16" s="9"/>
      <c r="Q16" s="9"/>
      <c r="R16" s="7"/>
      <c r="S16">
        <f t="shared" si="0"/>
        <v>236</v>
      </c>
    </row>
    <row r="17" spans="1:19" ht="15.75" x14ac:dyDescent="0.25">
      <c r="A17" s="13" t="s">
        <v>25</v>
      </c>
      <c r="B17" s="9"/>
      <c r="C17" s="9"/>
      <c r="D17" s="9"/>
      <c r="E17" s="9"/>
      <c r="F17" s="9">
        <v>1</v>
      </c>
      <c r="G17" s="9"/>
      <c r="H17" s="9">
        <v>87</v>
      </c>
      <c r="I17" s="9">
        <v>36</v>
      </c>
      <c r="J17" s="9"/>
      <c r="K17" s="9"/>
      <c r="L17" s="9"/>
      <c r="M17" s="9"/>
      <c r="N17" s="9"/>
      <c r="O17" s="9"/>
      <c r="P17" s="9"/>
      <c r="Q17" s="9"/>
      <c r="R17" s="7"/>
      <c r="S17">
        <f t="shared" si="0"/>
        <v>124</v>
      </c>
    </row>
    <row r="18" spans="1:19" ht="15.75" x14ac:dyDescent="0.25">
      <c r="A18" s="13" t="s">
        <v>26</v>
      </c>
      <c r="B18" s="9"/>
      <c r="C18" s="9"/>
      <c r="D18" s="9"/>
      <c r="E18" s="9"/>
      <c r="F18" s="9"/>
      <c r="G18" s="9"/>
      <c r="H18" s="9">
        <v>157</v>
      </c>
      <c r="I18" s="9">
        <v>38</v>
      </c>
      <c r="J18" s="9"/>
      <c r="K18" s="9"/>
      <c r="L18" s="9"/>
      <c r="M18" s="9"/>
      <c r="N18" s="9"/>
      <c r="O18" s="9"/>
      <c r="P18" s="9"/>
      <c r="Q18" s="9"/>
      <c r="R18" s="7"/>
      <c r="S18">
        <f t="shared" si="0"/>
        <v>195</v>
      </c>
    </row>
    <row r="19" spans="1:19" ht="15.75" x14ac:dyDescent="0.25">
      <c r="A19" s="13" t="s">
        <v>27</v>
      </c>
      <c r="B19" s="9"/>
      <c r="C19" s="9"/>
      <c r="D19" s="9"/>
      <c r="E19" s="9"/>
      <c r="F19" s="9"/>
      <c r="G19" s="9">
        <v>20</v>
      </c>
      <c r="H19" s="9">
        <v>5</v>
      </c>
      <c r="I19" s="9"/>
      <c r="J19" s="9"/>
      <c r="K19" s="9"/>
      <c r="L19" s="9"/>
      <c r="M19" s="9"/>
      <c r="N19" s="9"/>
      <c r="O19" s="9"/>
      <c r="P19" s="9"/>
      <c r="Q19" s="9"/>
      <c r="R19" s="7"/>
      <c r="S19">
        <f t="shared" si="0"/>
        <v>25</v>
      </c>
    </row>
    <row r="20" spans="1:19" ht="15.75" x14ac:dyDescent="0.25">
      <c r="A20" s="13" t="s">
        <v>28</v>
      </c>
      <c r="B20" s="9"/>
      <c r="C20" s="9"/>
      <c r="D20" s="9"/>
      <c r="E20" s="9"/>
      <c r="F20" s="9">
        <v>5</v>
      </c>
      <c r="G20" s="9"/>
      <c r="H20" s="9">
        <f>230+220</f>
        <v>450</v>
      </c>
      <c r="I20" s="9">
        <v>104</v>
      </c>
      <c r="J20" s="9"/>
      <c r="K20" s="9"/>
      <c r="L20" s="9"/>
      <c r="M20" s="9"/>
      <c r="N20" s="9"/>
      <c r="O20" s="9"/>
      <c r="P20" s="9"/>
      <c r="Q20" s="9"/>
      <c r="R20" s="7"/>
      <c r="S20">
        <f t="shared" si="0"/>
        <v>559</v>
      </c>
    </row>
    <row r="21" spans="1:19" ht="15.75" x14ac:dyDescent="0.25">
      <c r="A21" s="13" t="s">
        <v>29</v>
      </c>
      <c r="B21" s="9"/>
      <c r="C21" s="9"/>
      <c r="D21" s="9"/>
      <c r="E21" s="9"/>
      <c r="F21" s="9">
        <v>3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7"/>
      <c r="S21">
        <f t="shared" si="0"/>
        <v>3</v>
      </c>
    </row>
    <row r="22" spans="1:19" ht="15.75" x14ac:dyDescent="0.25">
      <c r="A22" s="13" t="s">
        <v>30</v>
      </c>
      <c r="B22" s="9"/>
      <c r="C22" s="9"/>
      <c r="D22" s="9"/>
      <c r="E22" s="9"/>
      <c r="F22" s="9">
        <v>2</v>
      </c>
      <c r="G22" s="9">
        <f>25+41</f>
        <v>66</v>
      </c>
      <c r="H22" s="9"/>
      <c r="I22" s="9">
        <v>3</v>
      </c>
      <c r="J22" s="9"/>
      <c r="K22" s="9"/>
      <c r="L22" s="9"/>
      <c r="M22" s="9"/>
      <c r="N22" s="9"/>
      <c r="O22" s="9"/>
      <c r="P22" s="9"/>
      <c r="Q22" s="9"/>
      <c r="R22" s="7"/>
      <c r="S22">
        <f t="shared" si="0"/>
        <v>71</v>
      </c>
    </row>
    <row r="23" spans="1:19" ht="15.75" x14ac:dyDescent="0.25">
      <c r="A23" s="13" t="s">
        <v>31</v>
      </c>
      <c r="B23" s="9"/>
      <c r="C23" s="9"/>
      <c r="D23" s="9"/>
      <c r="E23" s="9"/>
      <c r="F23" s="9"/>
      <c r="G23" s="9">
        <f>24+31</f>
        <v>55</v>
      </c>
      <c r="H23" s="9">
        <v>5</v>
      </c>
      <c r="I23" s="9"/>
      <c r="J23" s="9"/>
      <c r="K23" s="9">
        <v>1</v>
      </c>
      <c r="L23" s="9"/>
      <c r="M23" s="9"/>
      <c r="N23" s="9"/>
      <c r="O23" s="9"/>
      <c r="P23" s="9"/>
      <c r="Q23" s="9"/>
      <c r="R23" s="7"/>
      <c r="S23">
        <f t="shared" si="0"/>
        <v>61</v>
      </c>
    </row>
    <row r="24" spans="1:19" ht="15.75" x14ac:dyDescent="0.25">
      <c r="A24" s="10" t="s">
        <v>32</v>
      </c>
      <c r="B24" s="9"/>
      <c r="C24" s="9"/>
      <c r="D24" s="9"/>
      <c r="E24" s="9"/>
      <c r="F24" s="9"/>
      <c r="G24" s="9">
        <v>100</v>
      </c>
      <c r="H24" s="9">
        <f>500+970</f>
        <v>1470</v>
      </c>
      <c r="I24" s="9">
        <v>45</v>
      </c>
      <c r="J24" s="9"/>
      <c r="K24" s="9"/>
      <c r="L24" s="9"/>
      <c r="M24" s="9"/>
      <c r="N24" s="9"/>
      <c r="O24" s="9"/>
      <c r="P24" s="9"/>
      <c r="Q24" s="9"/>
      <c r="R24" s="7"/>
      <c r="S24">
        <f t="shared" si="0"/>
        <v>1615</v>
      </c>
    </row>
    <row r="25" spans="1:19" ht="15.75" x14ac:dyDescent="0.25">
      <c r="A25" s="10" t="s">
        <v>33</v>
      </c>
      <c r="B25" s="9"/>
      <c r="C25" s="9"/>
      <c r="D25" s="9"/>
      <c r="E25" s="9"/>
      <c r="F25" s="9"/>
      <c r="G25" s="9"/>
      <c r="H25" s="9">
        <v>6</v>
      </c>
      <c r="I25" s="9">
        <v>16</v>
      </c>
      <c r="J25" s="9"/>
      <c r="K25" s="9"/>
      <c r="L25" s="9">
        <v>1</v>
      </c>
      <c r="M25" s="9"/>
      <c r="N25" s="9"/>
      <c r="O25" s="9"/>
      <c r="P25" s="9"/>
      <c r="Q25" s="9"/>
      <c r="R25" s="7"/>
      <c r="S25">
        <f t="shared" si="0"/>
        <v>23</v>
      </c>
    </row>
    <row r="26" spans="1:19" ht="15.75" x14ac:dyDescent="0.25">
      <c r="A26" s="13" t="s">
        <v>37</v>
      </c>
      <c r="B26" s="9"/>
      <c r="C26" s="9"/>
      <c r="D26" s="9"/>
      <c r="E26" s="9"/>
      <c r="F26" s="9"/>
      <c r="G26" s="9">
        <f>330+5</f>
        <v>335</v>
      </c>
      <c r="H26" s="9">
        <v>129</v>
      </c>
      <c r="I26" s="9"/>
      <c r="J26" s="9">
        <v>1</v>
      </c>
      <c r="K26" s="9">
        <v>1</v>
      </c>
      <c r="L26" s="9"/>
      <c r="M26" s="9"/>
      <c r="N26" s="9"/>
      <c r="O26" s="9"/>
      <c r="P26" s="9"/>
      <c r="Q26" s="9"/>
      <c r="R26" s="7"/>
      <c r="S26">
        <f t="shared" si="0"/>
        <v>466</v>
      </c>
    </row>
    <row r="27" spans="1:19" ht="15.75" x14ac:dyDescent="0.25">
      <c r="A27" s="13" t="s">
        <v>38</v>
      </c>
      <c r="B27" s="9"/>
      <c r="C27" s="9"/>
      <c r="D27" s="9"/>
      <c r="E27" s="9"/>
      <c r="F27" s="9"/>
      <c r="G27" s="9">
        <f>420+870</f>
        <v>1290</v>
      </c>
      <c r="H27" s="9">
        <v>35</v>
      </c>
      <c r="I27" s="9"/>
      <c r="J27" s="9"/>
      <c r="K27" s="9"/>
      <c r="L27" s="9"/>
      <c r="M27" s="9"/>
      <c r="N27" s="9"/>
      <c r="O27" s="9"/>
      <c r="P27" s="9"/>
      <c r="Q27" s="9"/>
      <c r="R27" s="7"/>
      <c r="S27">
        <f t="shared" si="0"/>
        <v>1325</v>
      </c>
    </row>
    <row r="28" spans="1:19" ht="15.75" x14ac:dyDescent="0.25">
      <c r="A28" s="13" t="s">
        <v>39</v>
      </c>
      <c r="B28" s="9"/>
      <c r="C28" s="9"/>
      <c r="D28" s="9"/>
      <c r="E28" s="9"/>
      <c r="F28" s="9"/>
      <c r="G28" s="9">
        <f>17+58</f>
        <v>75</v>
      </c>
      <c r="H28" s="9">
        <v>25</v>
      </c>
      <c r="I28" s="9">
        <v>35</v>
      </c>
      <c r="J28" s="9"/>
      <c r="K28" s="9"/>
      <c r="L28" s="9"/>
      <c r="M28" s="9"/>
      <c r="N28" s="9"/>
      <c r="O28" s="9"/>
      <c r="P28" s="9"/>
      <c r="Q28" s="9"/>
      <c r="R28" s="7"/>
      <c r="S28">
        <f t="shared" si="0"/>
        <v>135</v>
      </c>
    </row>
    <row r="29" spans="1:19" ht="15.75" x14ac:dyDescent="0.25">
      <c r="A29" s="11" t="s">
        <v>13</v>
      </c>
      <c r="B29" s="12">
        <f t="shared" ref="B29" si="1">SUM(B6:B28)</f>
        <v>0</v>
      </c>
      <c r="C29" s="12">
        <f t="shared" ref="C29" si="2">SUM(C6:C28)</f>
        <v>0</v>
      </c>
      <c r="D29" s="12">
        <f t="shared" ref="D29" si="3">SUM(D6:D28)</f>
        <v>0</v>
      </c>
      <c r="E29" s="12">
        <f t="shared" ref="E29" si="4">SUM(E6:E28)</f>
        <v>0</v>
      </c>
      <c r="F29" s="12">
        <f t="shared" ref="F29" si="5">SUM(F6:F28)</f>
        <v>43</v>
      </c>
      <c r="G29" s="12">
        <f t="shared" ref="G29" si="6">SUM(G6:G28)</f>
        <v>5362</v>
      </c>
      <c r="H29" s="12">
        <f>SUM(H6:H28)</f>
        <v>14575</v>
      </c>
      <c r="I29" s="12">
        <f t="shared" ref="I29" si="7">SUM(I6:I28)</f>
        <v>867</v>
      </c>
      <c r="J29" s="12">
        <f t="shared" ref="J29:Q29" si="8">SUM(J6:J28)</f>
        <v>2</v>
      </c>
      <c r="K29" s="12">
        <f t="shared" si="8"/>
        <v>3</v>
      </c>
      <c r="L29" s="12">
        <f t="shared" si="8"/>
        <v>1</v>
      </c>
      <c r="M29" s="12">
        <f t="shared" si="8"/>
        <v>0</v>
      </c>
      <c r="N29" s="12">
        <f t="shared" si="8"/>
        <v>0</v>
      </c>
      <c r="O29" s="12">
        <f t="shared" si="8"/>
        <v>0</v>
      </c>
      <c r="P29" s="12">
        <f t="shared" si="8"/>
        <v>0</v>
      </c>
      <c r="Q29" s="12">
        <f t="shared" si="8"/>
        <v>0</v>
      </c>
      <c r="R29" s="12">
        <f t="shared" ref="R29" si="9">SUM(R6:R28)</f>
        <v>0</v>
      </c>
      <c r="S29" s="3"/>
    </row>
    <row r="34" spans="1:19" x14ac:dyDescent="0.25">
      <c r="A34" s="20" t="s">
        <v>0</v>
      </c>
      <c r="F34" s="112" t="s">
        <v>41</v>
      </c>
      <c r="G34" s="112"/>
      <c r="H34" s="112"/>
      <c r="I34" s="112"/>
      <c r="J34" s="112"/>
    </row>
    <row r="36" spans="1:19" ht="25.5" x14ac:dyDescent="0.25">
      <c r="A36" s="4" t="s">
        <v>2</v>
      </c>
      <c r="B36" s="105" t="s">
        <v>36</v>
      </c>
      <c r="C36" s="106"/>
      <c r="D36" s="106"/>
      <c r="E36" s="106"/>
      <c r="F36" s="105" t="s">
        <v>35</v>
      </c>
      <c r="G36" s="106"/>
      <c r="H36" s="106"/>
      <c r="I36" s="106"/>
      <c r="J36" s="107" t="s">
        <v>34</v>
      </c>
      <c r="K36" s="108"/>
      <c r="L36" s="108"/>
      <c r="M36" s="109"/>
      <c r="N36" s="107" t="s">
        <v>40</v>
      </c>
      <c r="O36" s="110"/>
      <c r="P36" s="110"/>
      <c r="Q36" s="111"/>
      <c r="R36" s="18" t="s">
        <v>3</v>
      </c>
      <c r="S36" s="6"/>
    </row>
    <row r="37" spans="1:19" ht="15.75" x14ac:dyDescent="0.25">
      <c r="A37" s="4" t="s">
        <v>4</v>
      </c>
      <c r="B37" s="14" t="s">
        <v>11</v>
      </c>
      <c r="C37" s="14" t="s">
        <v>12</v>
      </c>
      <c r="D37" s="14" t="s">
        <v>6</v>
      </c>
      <c r="E37" s="14" t="s">
        <v>7</v>
      </c>
      <c r="F37" s="14" t="s">
        <v>5</v>
      </c>
      <c r="G37" s="15" t="s">
        <v>10</v>
      </c>
      <c r="H37" s="14" t="s">
        <v>8</v>
      </c>
      <c r="I37" s="14" t="s">
        <v>9</v>
      </c>
      <c r="J37" s="16" t="s">
        <v>5</v>
      </c>
      <c r="K37" s="15" t="s">
        <v>10</v>
      </c>
      <c r="L37" s="17" t="s">
        <v>8</v>
      </c>
      <c r="M37" s="17" t="s">
        <v>9</v>
      </c>
      <c r="N37" s="16" t="s">
        <v>5</v>
      </c>
      <c r="O37" s="15" t="s">
        <v>10</v>
      </c>
      <c r="P37" s="17" t="s">
        <v>8</v>
      </c>
      <c r="Q37" s="17" t="s">
        <v>9</v>
      </c>
      <c r="R37" s="7"/>
      <c r="S37" s="8" t="s">
        <v>13</v>
      </c>
    </row>
    <row r="38" spans="1:19" ht="15.75" x14ac:dyDescent="0.25">
      <c r="A38" s="13" t="s">
        <v>14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7"/>
      <c r="S38">
        <f t="shared" ref="S38:S60" si="10">SUM(B38:R38)</f>
        <v>0</v>
      </c>
    </row>
    <row r="39" spans="1:19" ht="15.75" x14ac:dyDescent="0.25">
      <c r="A39" s="13" t="s">
        <v>15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7"/>
      <c r="S39">
        <f t="shared" si="10"/>
        <v>0</v>
      </c>
    </row>
    <row r="40" spans="1:19" ht="15.75" x14ac:dyDescent="0.25">
      <c r="A40" s="13" t="s">
        <v>16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7"/>
      <c r="S40">
        <f t="shared" si="10"/>
        <v>0</v>
      </c>
    </row>
    <row r="41" spans="1:19" ht="15.75" x14ac:dyDescent="0.25">
      <c r="A41" s="13" t="s">
        <v>17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7"/>
      <c r="S41">
        <f t="shared" si="10"/>
        <v>0</v>
      </c>
    </row>
    <row r="42" spans="1:19" ht="15.75" x14ac:dyDescent="0.25">
      <c r="A42" s="13" t="s">
        <v>18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7"/>
      <c r="S42">
        <f t="shared" si="10"/>
        <v>0</v>
      </c>
    </row>
    <row r="43" spans="1:19" ht="15.75" x14ac:dyDescent="0.25">
      <c r="A43" s="13" t="s">
        <v>19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7"/>
      <c r="S43">
        <f t="shared" si="10"/>
        <v>0</v>
      </c>
    </row>
    <row r="44" spans="1:19" ht="15.75" x14ac:dyDescent="0.25">
      <c r="A44" s="13" t="s">
        <v>20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7"/>
      <c r="S44">
        <f t="shared" si="10"/>
        <v>0</v>
      </c>
    </row>
    <row r="45" spans="1:19" ht="15.75" x14ac:dyDescent="0.25">
      <c r="A45" s="13" t="s">
        <v>21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7"/>
      <c r="S45">
        <f t="shared" si="10"/>
        <v>0</v>
      </c>
    </row>
    <row r="46" spans="1:19" ht="15.75" x14ac:dyDescent="0.25">
      <c r="A46" s="13" t="s">
        <v>22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7"/>
      <c r="S46">
        <f t="shared" si="10"/>
        <v>0</v>
      </c>
    </row>
    <row r="47" spans="1:19" ht="15.75" x14ac:dyDescent="0.25">
      <c r="A47" s="13" t="s">
        <v>23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7"/>
      <c r="S47">
        <f t="shared" si="10"/>
        <v>0</v>
      </c>
    </row>
    <row r="48" spans="1:19" ht="15.75" x14ac:dyDescent="0.25">
      <c r="A48" s="13" t="s">
        <v>24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7"/>
      <c r="S48">
        <f t="shared" si="10"/>
        <v>0</v>
      </c>
    </row>
    <row r="49" spans="1:19" ht="15.75" x14ac:dyDescent="0.25">
      <c r="A49" s="13" t="s">
        <v>25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7"/>
      <c r="S49">
        <f t="shared" si="10"/>
        <v>0</v>
      </c>
    </row>
    <row r="50" spans="1:19" ht="15.75" x14ac:dyDescent="0.25">
      <c r="A50" s="13" t="s">
        <v>26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7"/>
      <c r="S50">
        <f t="shared" si="10"/>
        <v>0</v>
      </c>
    </row>
    <row r="51" spans="1:19" ht="15.75" x14ac:dyDescent="0.25">
      <c r="A51" s="13" t="s">
        <v>27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7"/>
      <c r="S51">
        <f t="shared" si="10"/>
        <v>0</v>
      </c>
    </row>
    <row r="52" spans="1:19" ht="15.75" x14ac:dyDescent="0.25">
      <c r="A52" s="13" t="s">
        <v>28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7"/>
      <c r="S52">
        <f t="shared" si="10"/>
        <v>0</v>
      </c>
    </row>
    <row r="53" spans="1:19" ht="15.75" x14ac:dyDescent="0.25">
      <c r="A53" s="13" t="s">
        <v>29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7"/>
      <c r="S53">
        <f t="shared" si="10"/>
        <v>0</v>
      </c>
    </row>
    <row r="54" spans="1:19" ht="15.75" x14ac:dyDescent="0.25">
      <c r="A54" s="13" t="s">
        <v>30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7"/>
      <c r="S54">
        <f t="shared" si="10"/>
        <v>0</v>
      </c>
    </row>
    <row r="55" spans="1:19" ht="15.75" x14ac:dyDescent="0.25">
      <c r="A55" s="13" t="s">
        <v>31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7"/>
      <c r="S55">
        <f t="shared" si="10"/>
        <v>0</v>
      </c>
    </row>
    <row r="56" spans="1:19" ht="15.75" x14ac:dyDescent="0.25">
      <c r="A56" s="10" t="s">
        <v>32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7"/>
      <c r="S56">
        <f t="shared" si="10"/>
        <v>0</v>
      </c>
    </row>
    <row r="57" spans="1:19" ht="15.75" x14ac:dyDescent="0.25">
      <c r="A57" s="10" t="s">
        <v>33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7"/>
      <c r="S57">
        <f t="shared" si="10"/>
        <v>0</v>
      </c>
    </row>
    <row r="58" spans="1:19" ht="15.75" x14ac:dyDescent="0.25">
      <c r="A58" s="13" t="s">
        <v>37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7"/>
      <c r="S58">
        <f t="shared" si="10"/>
        <v>0</v>
      </c>
    </row>
    <row r="59" spans="1:19" ht="15.75" x14ac:dyDescent="0.25">
      <c r="A59" s="13" t="s">
        <v>38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7"/>
      <c r="S59">
        <f t="shared" si="10"/>
        <v>0</v>
      </c>
    </row>
    <row r="60" spans="1:19" ht="15.75" x14ac:dyDescent="0.25">
      <c r="A60" s="13" t="s">
        <v>39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7"/>
      <c r="S60">
        <f t="shared" si="10"/>
        <v>0</v>
      </c>
    </row>
    <row r="61" spans="1:19" ht="15.75" x14ac:dyDescent="0.25">
      <c r="A61" s="11" t="s">
        <v>13</v>
      </c>
      <c r="B61" s="12">
        <f t="shared" ref="B61:I61" si="11">SUM(B38:B60)</f>
        <v>0</v>
      </c>
      <c r="C61" s="12">
        <f t="shared" si="11"/>
        <v>0</v>
      </c>
      <c r="D61" s="12">
        <f t="shared" si="11"/>
        <v>0</v>
      </c>
      <c r="E61" s="12">
        <f t="shared" si="11"/>
        <v>0</v>
      </c>
      <c r="F61" s="12">
        <f t="shared" si="11"/>
        <v>0</v>
      </c>
      <c r="G61" s="12">
        <f t="shared" si="11"/>
        <v>0</v>
      </c>
      <c r="H61" s="12">
        <f t="shared" si="11"/>
        <v>0</v>
      </c>
      <c r="I61" s="12">
        <f t="shared" si="11"/>
        <v>0</v>
      </c>
      <c r="J61" s="12">
        <f t="shared" ref="J61" si="12">SUM(J38:J60)</f>
        <v>0</v>
      </c>
      <c r="K61" s="12">
        <f t="shared" ref="K61" si="13">SUM(K38:K60)</f>
        <v>0</v>
      </c>
      <c r="L61" s="12">
        <f t="shared" ref="L61" si="14">SUM(L38:L60)</f>
        <v>0</v>
      </c>
      <c r="M61" s="12">
        <f t="shared" ref="M61" si="15">SUM(M38:M60)</f>
        <v>0</v>
      </c>
      <c r="N61" s="12">
        <f t="shared" ref="N61" si="16">SUM(N38:N60)</f>
        <v>0</v>
      </c>
      <c r="O61" s="12">
        <f t="shared" ref="O61" si="17">SUM(O38:O60)</f>
        <v>0</v>
      </c>
      <c r="P61" s="12">
        <f t="shared" ref="P61" si="18">SUM(P38:P60)</f>
        <v>0</v>
      </c>
      <c r="Q61" s="12">
        <f t="shared" ref="Q61:R61" si="19">SUM(Q38:Q60)</f>
        <v>0</v>
      </c>
      <c r="R61" s="12">
        <f t="shared" si="19"/>
        <v>0</v>
      </c>
      <c r="S61" s="3"/>
    </row>
  </sheetData>
  <mergeCells count="9">
    <mergeCell ref="B4:E4"/>
    <mergeCell ref="F4:I4"/>
    <mergeCell ref="J4:M4"/>
    <mergeCell ref="N4:Q4"/>
    <mergeCell ref="B36:E36"/>
    <mergeCell ref="F36:I36"/>
    <mergeCell ref="J36:M36"/>
    <mergeCell ref="N36:Q36"/>
    <mergeCell ref="F34:J34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1"/>
  <sheetViews>
    <sheetView zoomScale="85" zoomScaleNormal="85" workbookViewId="0">
      <selection activeCell="N32" sqref="N32"/>
    </sheetView>
  </sheetViews>
  <sheetFormatPr baseColWidth="10" defaultRowHeight="15" x14ac:dyDescent="0.25"/>
  <cols>
    <col min="1" max="1" width="9.140625" style="83" customWidth="1"/>
    <col min="2" max="2" width="12.85546875" style="83" customWidth="1"/>
    <col min="3" max="3" width="10.85546875" style="83" customWidth="1"/>
    <col min="4" max="4" width="7.5703125" style="83" customWidth="1"/>
    <col min="5" max="5" width="7.28515625" style="83" customWidth="1"/>
    <col min="6" max="6" width="7.85546875" style="83" customWidth="1"/>
    <col min="7" max="7" width="7.140625" style="83" customWidth="1"/>
    <col min="8" max="8" width="7.28515625" style="83" customWidth="1"/>
    <col min="9" max="9" width="7.140625" style="83" customWidth="1"/>
    <col min="10" max="12" width="7.42578125" style="83" customWidth="1"/>
    <col min="13" max="17" width="7.5703125" style="83" customWidth="1"/>
    <col min="18" max="16384" width="11.42578125" style="83"/>
  </cols>
  <sheetData>
    <row r="2" spans="1:20" ht="15.75" x14ac:dyDescent="0.25">
      <c r="A2" s="84" t="s">
        <v>0</v>
      </c>
      <c r="B2" s="85" t="s">
        <v>44</v>
      </c>
      <c r="D2" s="101" t="s">
        <v>1</v>
      </c>
      <c r="E2" s="101"/>
      <c r="M2" s="86"/>
      <c r="N2" s="86"/>
      <c r="O2" s="86"/>
      <c r="P2" s="86"/>
      <c r="Q2" s="86"/>
      <c r="R2" s="86"/>
    </row>
    <row r="3" spans="1:20" x14ac:dyDescent="0.25">
      <c r="M3" s="86"/>
      <c r="N3" s="86"/>
      <c r="O3" s="86"/>
      <c r="P3" s="86"/>
      <c r="Q3" s="86"/>
      <c r="R3" s="86"/>
    </row>
    <row r="4" spans="1:20" ht="51" customHeight="1" x14ac:dyDescent="0.25">
      <c r="A4" s="87" t="s">
        <v>2</v>
      </c>
      <c r="B4" s="105" t="s">
        <v>36</v>
      </c>
      <c r="C4" s="106"/>
      <c r="D4" s="106"/>
      <c r="E4" s="106"/>
      <c r="F4" s="105" t="s">
        <v>35</v>
      </c>
      <c r="G4" s="106"/>
      <c r="H4" s="106"/>
      <c r="I4" s="106"/>
      <c r="J4" s="107" t="s">
        <v>34</v>
      </c>
      <c r="K4" s="108"/>
      <c r="L4" s="108"/>
      <c r="M4" s="109"/>
      <c r="N4" s="107" t="s">
        <v>40</v>
      </c>
      <c r="O4" s="110"/>
      <c r="P4" s="110"/>
      <c r="Q4" s="111"/>
      <c r="R4" s="103" t="s">
        <v>3</v>
      </c>
      <c r="S4" s="89"/>
    </row>
    <row r="5" spans="1:20" ht="15.75" x14ac:dyDescent="0.25">
      <c r="A5" s="87" t="s">
        <v>4</v>
      </c>
      <c r="B5" s="117" t="s">
        <v>13</v>
      </c>
      <c r="C5" s="118"/>
      <c r="D5" s="118"/>
      <c r="E5" s="119"/>
      <c r="F5" s="117" t="s">
        <v>13</v>
      </c>
      <c r="G5" s="118"/>
      <c r="H5" s="118"/>
      <c r="I5" s="119"/>
      <c r="J5" s="117" t="s">
        <v>13</v>
      </c>
      <c r="K5" s="118"/>
      <c r="L5" s="118"/>
      <c r="M5" s="119"/>
      <c r="N5" s="117" t="s">
        <v>13</v>
      </c>
      <c r="O5" s="118"/>
      <c r="P5" s="118"/>
      <c r="Q5" s="119"/>
      <c r="R5" s="90"/>
      <c r="S5" s="91"/>
    </row>
    <row r="6" spans="1:20" ht="15.75" x14ac:dyDescent="0.25">
      <c r="A6" s="96" t="s">
        <v>14</v>
      </c>
      <c r="B6" s="113">
        <v>0</v>
      </c>
      <c r="C6" s="114"/>
      <c r="D6" s="114"/>
      <c r="E6" s="115"/>
      <c r="F6" s="113">
        <v>0</v>
      </c>
      <c r="G6" s="114"/>
      <c r="H6" s="114"/>
      <c r="I6" s="115"/>
      <c r="J6" s="113">
        <v>0</v>
      </c>
      <c r="K6" s="114"/>
      <c r="L6" s="114"/>
      <c r="M6" s="115"/>
      <c r="N6" s="113">
        <v>0</v>
      </c>
      <c r="O6" s="114"/>
      <c r="P6" s="114"/>
      <c r="Q6" s="115"/>
      <c r="R6" s="90"/>
      <c r="T6" s="104"/>
    </row>
    <row r="7" spans="1:20" ht="15.75" x14ac:dyDescent="0.25">
      <c r="A7" s="96" t="s">
        <v>15</v>
      </c>
      <c r="B7" s="113">
        <v>11</v>
      </c>
      <c r="C7" s="114"/>
      <c r="D7" s="114"/>
      <c r="E7" s="115"/>
      <c r="F7" s="113">
        <v>0</v>
      </c>
      <c r="G7" s="114"/>
      <c r="H7" s="114"/>
      <c r="I7" s="115"/>
      <c r="J7" s="113">
        <v>0</v>
      </c>
      <c r="K7" s="114"/>
      <c r="L7" s="114"/>
      <c r="M7" s="115"/>
      <c r="N7" s="113">
        <v>0</v>
      </c>
      <c r="O7" s="114"/>
      <c r="P7" s="114"/>
      <c r="Q7" s="115"/>
      <c r="R7" s="90"/>
    </row>
    <row r="8" spans="1:20" ht="15.75" x14ac:dyDescent="0.25">
      <c r="A8" s="96" t="s">
        <v>16</v>
      </c>
      <c r="B8" s="113">
        <v>0</v>
      </c>
      <c r="C8" s="114"/>
      <c r="D8" s="114"/>
      <c r="E8" s="115"/>
      <c r="F8" s="113">
        <v>0</v>
      </c>
      <c r="G8" s="114"/>
      <c r="H8" s="114"/>
      <c r="I8" s="115"/>
      <c r="J8" s="113">
        <v>0</v>
      </c>
      <c r="K8" s="114"/>
      <c r="L8" s="114"/>
      <c r="M8" s="115"/>
      <c r="N8" s="113">
        <v>0</v>
      </c>
      <c r="O8" s="114"/>
      <c r="P8" s="114"/>
      <c r="Q8" s="115"/>
      <c r="R8" s="90"/>
    </row>
    <row r="9" spans="1:20" ht="15.75" x14ac:dyDescent="0.25">
      <c r="A9" s="96" t="s">
        <v>17</v>
      </c>
      <c r="B9" s="113">
        <v>5</v>
      </c>
      <c r="C9" s="114"/>
      <c r="D9" s="114"/>
      <c r="E9" s="115"/>
      <c r="F9" s="113">
        <v>0</v>
      </c>
      <c r="G9" s="114"/>
      <c r="H9" s="114"/>
      <c r="I9" s="115"/>
      <c r="J9" s="113">
        <v>0</v>
      </c>
      <c r="K9" s="114"/>
      <c r="L9" s="114"/>
      <c r="M9" s="115"/>
      <c r="N9" s="113">
        <v>0</v>
      </c>
      <c r="O9" s="114"/>
      <c r="P9" s="114"/>
      <c r="Q9" s="115"/>
      <c r="R9" s="90"/>
    </row>
    <row r="10" spans="1:20" ht="15.75" x14ac:dyDescent="0.25">
      <c r="A10" s="96" t="s">
        <v>18</v>
      </c>
      <c r="B10" s="113">
        <v>3</v>
      </c>
      <c r="C10" s="114"/>
      <c r="D10" s="114"/>
      <c r="E10" s="115"/>
      <c r="F10" s="113">
        <v>0</v>
      </c>
      <c r="G10" s="114"/>
      <c r="H10" s="114"/>
      <c r="I10" s="115"/>
      <c r="J10" s="113">
        <v>0</v>
      </c>
      <c r="K10" s="114"/>
      <c r="L10" s="114"/>
      <c r="M10" s="115"/>
      <c r="N10" s="113">
        <v>1</v>
      </c>
      <c r="O10" s="114"/>
      <c r="P10" s="114"/>
      <c r="Q10" s="115"/>
      <c r="R10" s="90"/>
    </row>
    <row r="11" spans="1:20" ht="15.75" x14ac:dyDescent="0.25">
      <c r="A11" s="96" t="s">
        <v>19</v>
      </c>
      <c r="B11" s="113">
        <v>1</v>
      </c>
      <c r="C11" s="114"/>
      <c r="D11" s="114"/>
      <c r="E11" s="115"/>
      <c r="F11" s="113">
        <v>0</v>
      </c>
      <c r="G11" s="114"/>
      <c r="H11" s="114"/>
      <c r="I11" s="115"/>
      <c r="J11" s="113">
        <v>0</v>
      </c>
      <c r="K11" s="114"/>
      <c r="L11" s="114"/>
      <c r="M11" s="115"/>
      <c r="N11" s="113">
        <v>0</v>
      </c>
      <c r="O11" s="114"/>
      <c r="P11" s="114"/>
      <c r="Q11" s="115"/>
      <c r="R11" s="90"/>
    </row>
    <row r="12" spans="1:20" ht="15.75" x14ac:dyDescent="0.25">
      <c r="A12" s="96" t="s">
        <v>20</v>
      </c>
      <c r="B12" s="113">
        <v>293</v>
      </c>
      <c r="C12" s="114"/>
      <c r="D12" s="114"/>
      <c r="E12" s="115"/>
      <c r="F12" s="113">
        <v>0</v>
      </c>
      <c r="G12" s="114"/>
      <c r="H12" s="114"/>
      <c r="I12" s="115"/>
      <c r="J12" s="113">
        <v>0</v>
      </c>
      <c r="K12" s="114"/>
      <c r="L12" s="114"/>
      <c r="M12" s="115"/>
      <c r="N12" s="113">
        <v>0</v>
      </c>
      <c r="O12" s="114"/>
      <c r="P12" s="114"/>
      <c r="Q12" s="115"/>
      <c r="R12" s="90"/>
    </row>
    <row r="13" spans="1:20" ht="15.75" x14ac:dyDescent="0.25">
      <c r="A13" s="96" t="s">
        <v>21</v>
      </c>
      <c r="B13" s="113">
        <v>0</v>
      </c>
      <c r="C13" s="114"/>
      <c r="D13" s="114"/>
      <c r="E13" s="115"/>
      <c r="F13" s="113">
        <v>0</v>
      </c>
      <c r="G13" s="114"/>
      <c r="H13" s="114"/>
      <c r="I13" s="115"/>
      <c r="J13" s="113">
        <v>0</v>
      </c>
      <c r="K13" s="114"/>
      <c r="L13" s="114"/>
      <c r="M13" s="115"/>
      <c r="N13" s="113">
        <v>0</v>
      </c>
      <c r="O13" s="114"/>
      <c r="P13" s="114"/>
      <c r="Q13" s="115"/>
      <c r="R13" s="90"/>
    </row>
    <row r="14" spans="1:20" ht="15.75" x14ac:dyDescent="0.25">
      <c r="A14" s="96" t="s">
        <v>22</v>
      </c>
      <c r="B14" s="113">
        <v>33</v>
      </c>
      <c r="C14" s="114"/>
      <c r="D14" s="114"/>
      <c r="E14" s="115"/>
      <c r="F14" s="113">
        <v>0</v>
      </c>
      <c r="G14" s="114"/>
      <c r="H14" s="114"/>
      <c r="I14" s="115"/>
      <c r="J14" s="113">
        <v>0</v>
      </c>
      <c r="K14" s="114"/>
      <c r="L14" s="114"/>
      <c r="M14" s="115"/>
      <c r="N14" s="113">
        <v>5</v>
      </c>
      <c r="O14" s="114"/>
      <c r="P14" s="114"/>
      <c r="Q14" s="115"/>
      <c r="R14" s="90"/>
    </row>
    <row r="15" spans="1:20" ht="15.75" x14ac:dyDescent="0.25">
      <c r="A15" s="96" t="s">
        <v>23</v>
      </c>
      <c r="B15" s="113">
        <v>7</v>
      </c>
      <c r="C15" s="114"/>
      <c r="D15" s="114"/>
      <c r="E15" s="115"/>
      <c r="F15" s="113">
        <v>0</v>
      </c>
      <c r="G15" s="114"/>
      <c r="H15" s="114"/>
      <c r="I15" s="115"/>
      <c r="J15" s="113">
        <v>0</v>
      </c>
      <c r="K15" s="114"/>
      <c r="L15" s="114"/>
      <c r="M15" s="115"/>
      <c r="N15" s="113">
        <v>0</v>
      </c>
      <c r="O15" s="114"/>
      <c r="P15" s="114"/>
      <c r="Q15" s="115"/>
      <c r="R15" s="90"/>
    </row>
    <row r="16" spans="1:20" ht="15.75" x14ac:dyDescent="0.25">
      <c r="A16" s="96" t="s">
        <v>24</v>
      </c>
      <c r="B16" s="113">
        <v>131</v>
      </c>
      <c r="C16" s="114"/>
      <c r="D16" s="114"/>
      <c r="E16" s="115"/>
      <c r="F16" s="113">
        <v>0</v>
      </c>
      <c r="G16" s="114"/>
      <c r="H16" s="114"/>
      <c r="I16" s="115"/>
      <c r="J16" s="113">
        <v>0</v>
      </c>
      <c r="K16" s="114"/>
      <c r="L16" s="114"/>
      <c r="M16" s="115"/>
      <c r="N16" s="113">
        <v>0</v>
      </c>
      <c r="O16" s="114"/>
      <c r="P16" s="114"/>
      <c r="Q16" s="115"/>
      <c r="R16" s="90"/>
    </row>
    <row r="17" spans="1:19" ht="15.75" x14ac:dyDescent="0.25">
      <c r="A17" s="96" t="s">
        <v>25</v>
      </c>
      <c r="B17" s="113">
        <v>6</v>
      </c>
      <c r="C17" s="114"/>
      <c r="D17" s="114"/>
      <c r="E17" s="115"/>
      <c r="F17" s="113">
        <v>0</v>
      </c>
      <c r="G17" s="114"/>
      <c r="H17" s="114"/>
      <c r="I17" s="115"/>
      <c r="J17" s="113">
        <v>0</v>
      </c>
      <c r="K17" s="114"/>
      <c r="L17" s="114"/>
      <c r="M17" s="115"/>
      <c r="N17" s="113">
        <v>0</v>
      </c>
      <c r="O17" s="114"/>
      <c r="P17" s="114"/>
      <c r="Q17" s="115"/>
      <c r="R17" s="90"/>
    </row>
    <row r="18" spans="1:19" ht="15.75" x14ac:dyDescent="0.25">
      <c r="A18" s="96" t="s">
        <v>26</v>
      </c>
      <c r="B18" s="113">
        <v>0</v>
      </c>
      <c r="C18" s="114"/>
      <c r="D18" s="114"/>
      <c r="E18" s="115"/>
      <c r="F18" s="113">
        <v>0</v>
      </c>
      <c r="G18" s="114"/>
      <c r="H18" s="114"/>
      <c r="I18" s="115"/>
      <c r="J18" s="113">
        <v>0</v>
      </c>
      <c r="K18" s="114"/>
      <c r="L18" s="114"/>
      <c r="M18" s="115"/>
      <c r="N18" s="113">
        <v>0</v>
      </c>
      <c r="O18" s="114"/>
      <c r="P18" s="114"/>
      <c r="Q18" s="115"/>
      <c r="R18" s="90"/>
    </row>
    <row r="19" spans="1:19" ht="15.75" x14ac:dyDescent="0.25">
      <c r="A19" s="96" t="s">
        <v>27</v>
      </c>
      <c r="B19" s="113">
        <v>0</v>
      </c>
      <c r="C19" s="114"/>
      <c r="D19" s="114"/>
      <c r="E19" s="115"/>
      <c r="F19" s="113">
        <v>0</v>
      </c>
      <c r="G19" s="114"/>
      <c r="H19" s="114"/>
      <c r="I19" s="115"/>
      <c r="J19" s="113">
        <v>0</v>
      </c>
      <c r="K19" s="114"/>
      <c r="L19" s="114"/>
      <c r="M19" s="115"/>
      <c r="N19" s="113">
        <v>0</v>
      </c>
      <c r="O19" s="114"/>
      <c r="P19" s="114"/>
      <c r="Q19" s="115"/>
      <c r="R19" s="90"/>
    </row>
    <row r="20" spans="1:19" ht="15.75" x14ac:dyDescent="0.25">
      <c r="A20" s="96" t="s">
        <v>28</v>
      </c>
      <c r="B20" s="113">
        <v>1</v>
      </c>
      <c r="C20" s="114"/>
      <c r="D20" s="114"/>
      <c r="E20" s="115"/>
      <c r="F20" s="113">
        <v>0</v>
      </c>
      <c r="G20" s="114"/>
      <c r="H20" s="114"/>
      <c r="I20" s="115"/>
      <c r="J20" s="113">
        <v>0</v>
      </c>
      <c r="K20" s="114"/>
      <c r="L20" s="114"/>
      <c r="M20" s="115"/>
      <c r="N20" s="113">
        <v>0</v>
      </c>
      <c r="O20" s="114"/>
      <c r="P20" s="114"/>
      <c r="Q20" s="115"/>
      <c r="R20" s="90"/>
    </row>
    <row r="21" spans="1:19" ht="15.75" x14ac:dyDescent="0.25">
      <c r="A21" s="96" t="s">
        <v>29</v>
      </c>
      <c r="B21" s="113">
        <v>0</v>
      </c>
      <c r="C21" s="114"/>
      <c r="D21" s="114"/>
      <c r="E21" s="115"/>
      <c r="F21" s="113">
        <v>0</v>
      </c>
      <c r="G21" s="114"/>
      <c r="H21" s="114"/>
      <c r="I21" s="115"/>
      <c r="J21" s="113">
        <v>0</v>
      </c>
      <c r="K21" s="114"/>
      <c r="L21" s="114"/>
      <c r="M21" s="115"/>
      <c r="N21" s="113">
        <v>0</v>
      </c>
      <c r="O21" s="114"/>
      <c r="P21" s="114"/>
      <c r="Q21" s="115"/>
      <c r="R21" s="90"/>
    </row>
    <row r="22" spans="1:19" ht="15.75" x14ac:dyDescent="0.25">
      <c r="A22" s="96" t="s">
        <v>30</v>
      </c>
      <c r="B22" s="113">
        <v>0</v>
      </c>
      <c r="C22" s="114"/>
      <c r="D22" s="114"/>
      <c r="E22" s="115"/>
      <c r="F22" s="113">
        <v>0</v>
      </c>
      <c r="G22" s="114"/>
      <c r="H22" s="114"/>
      <c r="I22" s="115"/>
      <c r="J22" s="113">
        <v>0</v>
      </c>
      <c r="K22" s="114"/>
      <c r="L22" s="114"/>
      <c r="M22" s="115"/>
      <c r="N22" s="113">
        <v>0</v>
      </c>
      <c r="O22" s="114"/>
      <c r="P22" s="114"/>
      <c r="Q22" s="115"/>
      <c r="R22" s="90"/>
    </row>
    <row r="23" spans="1:19" ht="15.75" x14ac:dyDescent="0.25">
      <c r="A23" s="96" t="s">
        <v>31</v>
      </c>
      <c r="B23" s="113">
        <v>1</v>
      </c>
      <c r="C23" s="114"/>
      <c r="D23" s="114"/>
      <c r="E23" s="115"/>
      <c r="F23" s="113">
        <v>0</v>
      </c>
      <c r="G23" s="114"/>
      <c r="H23" s="114"/>
      <c r="I23" s="115"/>
      <c r="J23" s="113">
        <v>0</v>
      </c>
      <c r="K23" s="114"/>
      <c r="L23" s="114"/>
      <c r="M23" s="115"/>
      <c r="N23" s="113">
        <v>0</v>
      </c>
      <c r="O23" s="114"/>
      <c r="P23" s="114"/>
      <c r="Q23" s="115"/>
      <c r="R23" s="90"/>
    </row>
    <row r="24" spans="1:19" ht="15.75" x14ac:dyDescent="0.25">
      <c r="A24" s="93" t="s">
        <v>32</v>
      </c>
      <c r="B24" s="113">
        <v>12</v>
      </c>
      <c r="C24" s="114"/>
      <c r="D24" s="114"/>
      <c r="E24" s="115"/>
      <c r="F24" s="113">
        <v>0</v>
      </c>
      <c r="G24" s="114"/>
      <c r="H24" s="114"/>
      <c r="I24" s="115"/>
      <c r="J24" s="113">
        <v>0</v>
      </c>
      <c r="K24" s="114"/>
      <c r="L24" s="114"/>
      <c r="M24" s="115"/>
      <c r="N24" s="113">
        <v>0</v>
      </c>
      <c r="O24" s="114"/>
      <c r="P24" s="114"/>
      <c r="Q24" s="115"/>
      <c r="R24" s="90"/>
    </row>
    <row r="25" spans="1:19" ht="15.75" x14ac:dyDescent="0.25">
      <c r="A25" s="93" t="s">
        <v>33</v>
      </c>
      <c r="B25" s="113">
        <v>0</v>
      </c>
      <c r="C25" s="114"/>
      <c r="D25" s="114"/>
      <c r="E25" s="115"/>
      <c r="F25" s="113">
        <v>0</v>
      </c>
      <c r="G25" s="114"/>
      <c r="H25" s="114"/>
      <c r="I25" s="115"/>
      <c r="J25" s="113">
        <v>0</v>
      </c>
      <c r="K25" s="114"/>
      <c r="L25" s="114"/>
      <c r="M25" s="115"/>
      <c r="N25" s="113">
        <v>0</v>
      </c>
      <c r="O25" s="114"/>
      <c r="P25" s="114"/>
      <c r="Q25" s="115"/>
      <c r="R25" s="90"/>
    </row>
    <row r="26" spans="1:19" ht="15.75" x14ac:dyDescent="0.25">
      <c r="A26" s="96" t="s">
        <v>37</v>
      </c>
      <c r="B26" s="113">
        <v>1</v>
      </c>
      <c r="C26" s="114"/>
      <c r="D26" s="114"/>
      <c r="E26" s="115"/>
      <c r="F26" s="113">
        <v>0</v>
      </c>
      <c r="G26" s="114"/>
      <c r="H26" s="114"/>
      <c r="I26" s="115"/>
      <c r="J26" s="113">
        <v>0</v>
      </c>
      <c r="K26" s="114"/>
      <c r="L26" s="114"/>
      <c r="M26" s="115"/>
      <c r="N26" s="113">
        <v>0</v>
      </c>
      <c r="O26" s="114"/>
      <c r="P26" s="114"/>
      <c r="Q26" s="115"/>
      <c r="R26" s="90"/>
    </row>
    <row r="27" spans="1:19" ht="15.75" x14ac:dyDescent="0.25">
      <c r="A27" s="96" t="s">
        <v>38</v>
      </c>
      <c r="B27" s="113">
        <v>3</v>
      </c>
      <c r="C27" s="114"/>
      <c r="D27" s="114"/>
      <c r="E27" s="115"/>
      <c r="F27" s="113">
        <v>0</v>
      </c>
      <c r="G27" s="114"/>
      <c r="H27" s="114"/>
      <c r="I27" s="115"/>
      <c r="J27" s="113">
        <v>0</v>
      </c>
      <c r="K27" s="114"/>
      <c r="L27" s="114"/>
      <c r="M27" s="115"/>
      <c r="N27" s="113">
        <v>3</v>
      </c>
      <c r="O27" s="114"/>
      <c r="P27" s="114"/>
      <c r="Q27" s="115"/>
      <c r="R27" s="90"/>
    </row>
    <row r="28" spans="1:19" ht="15.75" x14ac:dyDescent="0.25">
      <c r="A28" s="96" t="s">
        <v>39</v>
      </c>
      <c r="B28" s="113">
        <v>6</v>
      </c>
      <c r="C28" s="114"/>
      <c r="D28" s="114"/>
      <c r="E28" s="115"/>
      <c r="F28" s="113">
        <v>0</v>
      </c>
      <c r="G28" s="114"/>
      <c r="H28" s="114"/>
      <c r="I28" s="115"/>
      <c r="J28" s="113">
        <v>0</v>
      </c>
      <c r="K28" s="114"/>
      <c r="L28" s="114"/>
      <c r="M28" s="115"/>
      <c r="N28" s="113">
        <v>0</v>
      </c>
      <c r="O28" s="114"/>
      <c r="P28" s="114"/>
      <c r="Q28" s="115"/>
      <c r="R28" s="90"/>
    </row>
    <row r="29" spans="1:19" ht="15.75" x14ac:dyDescent="0.25">
      <c r="A29" s="94" t="s">
        <v>13</v>
      </c>
      <c r="B29" s="116">
        <v>514</v>
      </c>
      <c r="C29" s="116"/>
      <c r="D29" s="116"/>
      <c r="E29" s="116"/>
      <c r="F29" s="116">
        <v>0</v>
      </c>
      <c r="G29" s="116"/>
      <c r="H29" s="116"/>
      <c r="I29" s="116"/>
      <c r="J29" s="116">
        <v>0</v>
      </c>
      <c r="K29" s="116"/>
      <c r="L29" s="116"/>
      <c r="M29" s="116"/>
      <c r="N29" s="116">
        <v>9</v>
      </c>
      <c r="O29" s="116"/>
      <c r="P29" s="116"/>
      <c r="Q29" s="116"/>
      <c r="R29" s="116"/>
      <c r="S29" s="86"/>
    </row>
    <row r="34" spans="1:19" x14ac:dyDescent="0.25">
      <c r="A34" s="102" t="s">
        <v>0</v>
      </c>
      <c r="B34" s="85" t="s">
        <v>44</v>
      </c>
      <c r="F34" s="112" t="s">
        <v>41</v>
      </c>
      <c r="G34" s="112"/>
      <c r="H34" s="112"/>
      <c r="I34" s="112"/>
      <c r="J34" s="112"/>
    </row>
    <row r="36" spans="1:19" ht="25.5" x14ac:dyDescent="0.25">
      <c r="A36" s="87" t="s">
        <v>2</v>
      </c>
      <c r="B36" s="105" t="s">
        <v>36</v>
      </c>
      <c r="C36" s="106"/>
      <c r="D36" s="106"/>
      <c r="E36" s="106"/>
      <c r="F36" s="105" t="s">
        <v>35</v>
      </c>
      <c r="G36" s="106"/>
      <c r="H36" s="106"/>
      <c r="I36" s="106"/>
      <c r="J36" s="107" t="s">
        <v>34</v>
      </c>
      <c r="K36" s="108"/>
      <c r="L36" s="108"/>
      <c r="M36" s="109"/>
      <c r="N36" s="107" t="s">
        <v>40</v>
      </c>
      <c r="O36" s="110"/>
      <c r="P36" s="110"/>
      <c r="Q36" s="111"/>
      <c r="R36" s="103" t="s">
        <v>3</v>
      </c>
      <c r="S36" s="89"/>
    </row>
    <row r="37" spans="1:19" ht="15.75" x14ac:dyDescent="0.25">
      <c r="A37" s="87" t="s">
        <v>4</v>
      </c>
      <c r="B37" s="97" t="s">
        <v>11</v>
      </c>
      <c r="C37" s="97" t="s">
        <v>12</v>
      </c>
      <c r="D37" s="97" t="s">
        <v>6</v>
      </c>
      <c r="E37" s="97" t="s">
        <v>7</v>
      </c>
      <c r="F37" s="97" t="s">
        <v>5</v>
      </c>
      <c r="G37" s="98" t="s">
        <v>10</v>
      </c>
      <c r="H37" s="97" t="s">
        <v>8</v>
      </c>
      <c r="I37" s="97" t="s">
        <v>9</v>
      </c>
      <c r="J37" s="99" t="s">
        <v>5</v>
      </c>
      <c r="K37" s="98" t="s">
        <v>10</v>
      </c>
      <c r="L37" s="100" t="s">
        <v>8</v>
      </c>
      <c r="M37" s="100" t="s">
        <v>9</v>
      </c>
      <c r="N37" s="99" t="s">
        <v>5</v>
      </c>
      <c r="O37" s="98" t="s">
        <v>10</v>
      </c>
      <c r="P37" s="100" t="s">
        <v>8</v>
      </c>
      <c r="Q37" s="100" t="s">
        <v>9</v>
      </c>
      <c r="R37" s="90"/>
      <c r="S37" s="91" t="s">
        <v>13</v>
      </c>
    </row>
    <row r="38" spans="1:19" ht="15.75" x14ac:dyDescent="0.25">
      <c r="A38" s="96" t="s">
        <v>14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0"/>
      <c r="S38" s="83">
        <v>0</v>
      </c>
    </row>
    <row r="39" spans="1:19" ht="15.75" x14ac:dyDescent="0.25">
      <c r="A39" s="96" t="s">
        <v>15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0"/>
      <c r="S39" s="83">
        <v>0</v>
      </c>
    </row>
    <row r="40" spans="1:19" ht="15.75" x14ac:dyDescent="0.25">
      <c r="A40" s="96" t="s">
        <v>16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0"/>
      <c r="S40" s="83">
        <v>0</v>
      </c>
    </row>
    <row r="41" spans="1:19" ht="15.75" x14ac:dyDescent="0.25">
      <c r="A41" s="96" t="s">
        <v>17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0"/>
      <c r="S41" s="83">
        <v>0</v>
      </c>
    </row>
    <row r="42" spans="1:19" ht="15.75" x14ac:dyDescent="0.25">
      <c r="A42" s="96" t="s">
        <v>18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0"/>
      <c r="S42" s="83">
        <v>0</v>
      </c>
    </row>
    <row r="43" spans="1:19" ht="15.75" x14ac:dyDescent="0.25">
      <c r="A43" s="96" t="s">
        <v>19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0"/>
      <c r="S43" s="83">
        <v>0</v>
      </c>
    </row>
    <row r="44" spans="1:19" ht="15.75" x14ac:dyDescent="0.25">
      <c r="A44" s="96" t="s">
        <v>20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0"/>
      <c r="S44" s="83">
        <v>0</v>
      </c>
    </row>
    <row r="45" spans="1:19" ht="15.75" x14ac:dyDescent="0.25">
      <c r="A45" s="96" t="s">
        <v>21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0"/>
      <c r="S45" s="83">
        <v>0</v>
      </c>
    </row>
    <row r="46" spans="1:19" ht="15.75" x14ac:dyDescent="0.25">
      <c r="A46" s="96" t="s">
        <v>22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0"/>
      <c r="S46" s="83">
        <v>0</v>
      </c>
    </row>
    <row r="47" spans="1:19" ht="15.75" x14ac:dyDescent="0.25">
      <c r="A47" s="96" t="s">
        <v>23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0"/>
      <c r="S47" s="83">
        <v>0</v>
      </c>
    </row>
    <row r="48" spans="1:19" ht="15.75" x14ac:dyDescent="0.25">
      <c r="A48" s="96" t="s">
        <v>24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0"/>
      <c r="S48" s="83">
        <v>0</v>
      </c>
    </row>
    <row r="49" spans="1:19" ht="15.75" x14ac:dyDescent="0.25">
      <c r="A49" s="96" t="s">
        <v>25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0"/>
      <c r="S49" s="83">
        <v>0</v>
      </c>
    </row>
    <row r="50" spans="1:19" ht="15.75" x14ac:dyDescent="0.25">
      <c r="A50" s="96" t="s">
        <v>26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0"/>
      <c r="S50" s="83">
        <v>0</v>
      </c>
    </row>
    <row r="51" spans="1:19" ht="15.75" x14ac:dyDescent="0.25">
      <c r="A51" s="96" t="s">
        <v>27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0"/>
      <c r="S51" s="83">
        <v>0</v>
      </c>
    </row>
    <row r="52" spans="1:19" ht="15.75" x14ac:dyDescent="0.25">
      <c r="A52" s="96" t="s">
        <v>28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0"/>
      <c r="S52" s="83">
        <v>0</v>
      </c>
    </row>
    <row r="53" spans="1:19" ht="15.75" x14ac:dyDescent="0.25">
      <c r="A53" s="96" t="s">
        <v>29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0"/>
      <c r="S53" s="83">
        <v>0</v>
      </c>
    </row>
    <row r="54" spans="1:19" ht="15.75" x14ac:dyDescent="0.25">
      <c r="A54" s="96" t="s">
        <v>30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0"/>
      <c r="S54" s="83">
        <v>0</v>
      </c>
    </row>
    <row r="55" spans="1:19" ht="15.75" x14ac:dyDescent="0.25">
      <c r="A55" s="96" t="s">
        <v>31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0"/>
      <c r="S55" s="83">
        <v>0</v>
      </c>
    </row>
    <row r="56" spans="1:19" ht="15.75" x14ac:dyDescent="0.25">
      <c r="A56" s="93" t="s">
        <v>32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0"/>
      <c r="S56" s="83">
        <v>0</v>
      </c>
    </row>
    <row r="57" spans="1:19" ht="15.75" x14ac:dyDescent="0.25">
      <c r="A57" s="93" t="s">
        <v>33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0"/>
      <c r="S57" s="83">
        <v>0</v>
      </c>
    </row>
    <row r="58" spans="1:19" ht="15.75" x14ac:dyDescent="0.25">
      <c r="A58" s="96" t="s">
        <v>37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0"/>
      <c r="S58" s="83">
        <v>0</v>
      </c>
    </row>
    <row r="59" spans="1:19" ht="15.75" x14ac:dyDescent="0.25">
      <c r="A59" s="96" t="s">
        <v>38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0"/>
      <c r="S59" s="83">
        <v>0</v>
      </c>
    </row>
    <row r="60" spans="1:19" ht="15.75" x14ac:dyDescent="0.25">
      <c r="A60" s="96" t="s">
        <v>39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0"/>
      <c r="S60" s="83">
        <v>0</v>
      </c>
    </row>
    <row r="61" spans="1:19" ht="15.75" x14ac:dyDescent="0.25">
      <c r="A61" s="94" t="s">
        <v>13</v>
      </c>
      <c r="B61" s="95">
        <v>0</v>
      </c>
      <c r="C61" s="95">
        <v>0</v>
      </c>
      <c r="D61" s="95">
        <v>0</v>
      </c>
      <c r="E61" s="95">
        <v>0</v>
      </c>
      <c r="F61" s="95">
        <v>0</v>
      </c>
      <c r="G61" s="95">
        <v>0</v>
      </c>
      <c r="H61" s="95">
        <v>0</v>
      </c>
      <c r="I61" s="95">
        <v>0</v>
      </c>
      <c r="J61" s="95">
        <v>0</v>
      </c>
      <c r="K61" s="95">
        <v>0</v>
      </c>
      <c r="L61" s="95">
        <v>0</v>
      </c>
      <c r="M61" s="95">
        <v>0</v>
      </c>
      <c r="N61" s="95">
        <v>0</v>
      </c>
      <c r="O61" s="95">
        <v>0</v>
      </c>
      <c r="P61" s="95">
        <v>0</v>
      </c>
      <c r="Q61" s="95">
        <v>0</v>
      </c>
      <c r="R61" s="95">
        <v>0</v>
      </c>
      <c r="S61" s="86"/>
    </row>
  </sheetData>
  <mergeCells count="109">
    <mergeCell ref="N29:R29"/>
    <mergeCell ref="N20:Q20"/>
    <mergeCell ref="N21:Q21"/>
    <mergeCell ref="N22:Q22"/>
    <mergeCell ref="N23:Q23"/>
    <mergeCell ref="N24:Q24"/>
    <mergeCell ref="J28:M28"/>
    <mergeCell ref="J19:M19"/>
    <mergeCell ref="J20:M20"/>
    <mergeCell ref="J21:M21"/>
    <mergeCell ref="N25:Q25"/>
    <mergeCell ref="N26:Q26"/>
    <mergeCell ref="N27:Q27"/>
    <mergeCell ref="N28:Q28"/>
    <mergeCell ref="N18:Q18"/>
    <mergeCell ref="N19:Q19"/>
    <mergeCell ref="J24:M24"/>
    <mergeCell ref="J25:M25"/>
    <mergeCell ref="J26:M26"/>
    <mergeCell ref="J27:M27"/>
    <mergeCell ref="N12:Q12"/>
    <mergeCell ref="N13:Q13"/>
    <mergeCell ref="N14:Q14"/>
    <mergeCell ref="N15:Q15"/>
    <mergeCell ref="N16:Q16"/>
    <mergeCell ref="N17:Q17"/>
    <mergeCell ref="F27:I27"/>
    <mergeCell ref="F18:I18"/>
    <mergeCell ref="J29:M29"/>
    <mergeCell ref="N5:Q5"/>
    <mergeCell ref="N6:Q6"/>
    <mergeCell ref="N7:Q7"/>
    <mergeCell ref="N8:Q8"/>
    <mergeCell ref="N9:Q9"/>
    <mergeCell ref="N10:Q10"/>
    <mergeCell ref="N11:Q11"/>
    <mergeCell ref="J17:M17"/>
    <mergeCell ref="J18:M18"/>
    <mergeCell ref="F23:I23"/>
    <mergeCell ref="F24:I24"/>
    <mergeCell ref="F25:I25"/>
    <mergeCell ref="F26:I26"/>
    <mergeCell ref="J11:M11"/>
    <mergeCell ref="J12:M12"/>
    <mergeCell ref="J13:M13"/>
    <mergeCell ref="J14:M14"/>
    <mergeCell ref="J15:M15"/>
    <mergeCell ref="J16:M16"/>
    <mergeCell ref="J22:M22"/>
    <mergeCell ref="J23:M23"/>
    <mergeCell ref="F28:I28"/>
    <mergeCell ref="F29:I29"/>
    <mergeCell ref="J5:M5"/>
    <mergeCell ref="J6:M6"/>
    <mergeCell ref="J7:M7"/>
    <mergeCell ref="J8:M8"/>
    <mergeCell ref="J9:M9"/>
    <mergeCell ref="J10:M10"/>
    <mergeCell ref="B23:E23"/>
    <mergeCell ref="B24:E24"/>
    <mergeCell ref="B25:E25"/>
    <mergeCell ref="B14:E14"/>
    <mergeCell ref="B15:E15"/>
    <mergeCell ref="B16:E16"/>
    <mergeCell ref="F13:I13"/>
    <mergeCell ref="F14:I14"/>
    <mergeCell ref="F15:I15"/>
    <mergeCell ref="F16:I16"/>
    <mergeCell ref="F17:I17"/>
    <mergeCell ref="B22:E22"/>
    <mergeCell ref="F19:I19"/>
    <mergeCell ref="F20:I20"/>
    <mergeCell ref="F21:I21"/>
    <mergeCell ref="B20:E20"/>
    <mergeCell ref="B29:E29"/>
    <mergeCell ref="F5:I5"/>
    <mergeCell ref="F6:I6"/>
    <mergeCell ref="F7:I7"/>
    <mergeCell ref="F8:I8"/>
    <mergeCell ref="F9:I9"/>
    <mergeCell ref="F10:I10"/>
    <mergeCell ref="F11:I11"/>
    <mergeCell ref="F12:I12"/>
    <mergeCell ref="B6:E6"/>
    <mergeCell ref="B7:E7"/>
    <mergeCell ref="B8:E8"/>
    <mergeCell ref="B9:E9"/>
    <mergeCell ref="B10:E10"/>
    <mergeCell ref="B11:E11"/>
    <mergeCell ref="B4:E4"/>
    <mergeCell ref="F4:I4"/>
    <mergeCell ref="J4:M4"/>
    <mergeCell ref="N4:Q4"/>
    <mergeCell ref="B36:E36"/>
    <mergeCell ref="F36:I36"/>
    <mergeCell ref="J36:M36"/>
    <mergeCell ref="N36:Q36"/>
    <mergeCell ref="F34:J34"/>
    <mergeCell ref="B5:E5"/>
    <mergeCell ref="B21:E21"/>
    <mergeCell ref="B12:E12"/>
    <mergeCell ref="B13:E13"/>
    <mergeCell ref="F22:I22"/>
    <mergeCell ref="B27:E27"/>
    <mergeCell ref="B28:E28"/>
    <mergeCell ref="B26:E26"/>
    <mergeCell ref="B17:E17"/>
    <mergeCell ref="B18:E18"/>
    <mergeCell ref="B19:E19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1"/>
  <sheetViews>
    <sheetView tabSelected="1" zoomScale="85" zoomScaleNormal="85" workbookViewId="0">
      <selection activeCell="B9" sqref="B9:E9"/>
    </sheetView>
  </sheetViews>
  <sheetFormatPr baseColWidth="10" defaultRowHeight="15" x14ac:dyDescent="0.25"/>
  <cols>
    <col min="1" max="1" width="9.140625" style="83" customWidth="1"/>
    <col min="2" max="2" width="12.85546875" style="83" customWidth="1"/>
    <col min="3" max="3" width="10.85546875" style="83" customWidth="1"/>
    <col min="4" max="4" width="7.5703125" style="83" customWidth="1"/>
    <col min="5" max="5" width="7.28515625" style="83" customWidth="1"/>
    <col min="6" max="6" width="7.85546875" style="83" customWidth="1"/>
    <col min="7" max="7" width="7.140625" style="83" customWidth="1"/>
    <col min="8" max="8" width="7.28515625" style="83" customWidth="1"/>
    <col min="9" max="9" width="7.140625" style="83" customWidth="1"/>
    <col min="10" max="12" width="7.42578125" style="83" customWidth="1"/>
    <col min="13" max="17" width="7.5703125" style="83" customWidth="1"/>
    <col min="18" max="16384" width="11.42578125" style="83"/>
  </cols>
  <sheetData>
    <row r="2" spans="1:20" ht="15.75" x14ac:dyDescent="0.25">
      <c r="A2" s="84" t="s">
        <v>0</v>
      </c>
      <c r="B2" s="85">
        <v>43636</v>
      </c>
      <c r="D2" s="101" t="s">
        <v>1</v>
      </c>
      <c r="E2" s="101"/>
      <c r="M2" s="86"/>
      <c r="N2" s="86"/>
      <c r="O2" s="86"/>
      <c r="P2" s="86"/>
      <c r="Q2" s="86"/>
      <c r="R2" s="86"/>
    </row>
    <row r="3" spans="1:20" x14ac:dyDescent="0.25">
      <c r="M3" s="86"/>
      <c r="N3" s="86"/>
      <c r="O3" s="86"/>
      <c r="P3" s="86"/>
      <c r="Q3" s="86"/>
      <c r="R3" s="86"/>
    </row>
    <row r="4" spans="1:20" ht="51" customHeight="1" x14ac:dyDescent="0.25">
      <c r="A4" s="87" t="s">
        <v>2</v>
      </c>
      <c r="B4" s="105" t="s">
        <v>36</v>
      </c>
      <c r="C4" s="106"/>
      <c r="D4" s="106"/>
      <c r="E4" s="106"/>
      <c r="F4" s="105" t="s">
        <v>35</v>
      </c>
      <c r="G4" s="106"/>
      <c r="H4" s="106"/>
      <c r="I4" s="106"/>
      <c r="J4" s="107" t="s">
        <v>34</v>
      </c>
      <c r="K4" s="108"/>
      <c r="L4" s="108"/>
      <c r="M4" s="109"/>
      <c r="N4" s="107" t="s">
        <v>40</v>
      </c>
      <c r="O4" s="110"/>
      <c r="P4" s="110"/>
      <c r="Q4" s="111"/>
      <c r="R4" s="103" t="s">
        <v>3</v>
      </c>
      <c r="S4" s="89"/>
    </row>
    <row r="5" spans="1:20" ht="15.75" x14ac:dyDescent="0.25">
      <c r="A5" s="87" t="s">
        <v>4</v>
      </c>
      <c r="B5" s="117" t="s">
        <v>13</v>
      </c>
      <c r="C5" s="118"/>
      <c r="D5" s="118"/>
      <c r="E5" s="119"/>
      <c r="F5" s="117" t="s">
        <v>13</v>
      </c>
      <c r="G5" s="118"/>
      <c r="H5" s="118"/>
      <c r="I5" s="119"/>
      <c r="J5" s="117" t="s">
        <v>13</v>
      </c>
      <c r="K5" s="118"/>
      <c r="L5" s="118"/>
      <c r="M5" s="119"/>
      <c r="N5" s="117" t="s">
        <v>13</v>
      </c>
      <c r="O5" s="118"/>
      <c r="P5" s="118"/>
      <c r="Q5" s="119"/>
      <c r="R5" s="90"/>
      <c r="S5" s="91"/>
    </row>
    <row r="6" spans="1:20" ht="15.75" x14ac:dyDescent="0.25">
      <c r="A6" s="96" t="s">
        <v>14</v>
      </c>
      <c r="B6" s="113">
        <v>0</v>
      </c>
      <c r="C6" s="114"/>
      <c r="D6" s="114"/>
      <c r="E6" s="115"/>
      <c r="F6" s="113">
        <v>0</v>
      </c>
      <c r="G6" s="114"/>
      <c r="H6" s="114"/>
      <c r="I6" s="115"/>
      <c r="J6" s="113">
        <v>0</v>
      </c>
      <c r="K6" s="114"/>
      <c r="L6" s="114"/>
      <c r="M6" s="115"/>
      <c r="N6" s="113">
        <v>0</v>
      </c>
      <c r="O6" s="114"/>
      <c r="P6" s="114"/>
      <c r="Q6" s="115"/>
      <c r="R6" s="90"/>
      <c r="T6" s="104"/>
    </row>
    <row r="7" spans="1:20" ht="15.75" x14ac:dyDescent="0.25">
      <c r="A7" s="96" t="s">
        <v>15</v>
      </c>
      <c r="B7" s="113">
        <v>1</v>
      </c>
      <c r="C7" s="114"/>
      <c r="D7" s="114"/>
      <c r="E7" s="115"/>
      <c r="F7" s="113">
        <v>0</v>
      </c>
      <c r="G7" s="114"/>
      <c r="H7" s="114"/>
      <c r="I7" s="115"/>
      <c r="J7" s="113">
        <v>0</v>
      </c>
      <c r="K7" s="114"/>
      <c r="L7" s="114"/>
      <c r="M7" s="115"/>
      <c r="N7" s="113">
        <v>0</v>
      </c>
      <c r="O7" s="114"/>
      <c r="P7" s="114"/>
      <c r="Q7" s="115"/>
      <c r="R7" s="90"/>
    </row>
    <row r="8" spans="1:20" ht="15.75" x14ac:dyDescent="0.25">
      <c r="A8" s="96" t="s">
        <v>16</v>
      </c>
      <c r="B8" s="113">
        <v>2</v>
      </c>
      <c r="C8" s="114"/>
      <c r="D8" s="114"/>
      <c r="E8" s="115"/>
      <c r="F8" s="113">
        <v>0</v>
      </c>
      <c r="G8" s="114"/>
      <c r="H8" s="114"/>
      <c r="I8" s="115"/>
      <c r="J8" s="113">
        <v>0</v>
      </c>
      <c r="K8" s="114"/>
      <c r="L8" s="114"/>
      <c r="M8" s="115"/>
      <c r="N8" s="113">
        <v>0</v>
      </c>
      <c r="O8" s="114"/>
      <c r="P8" s="114"/>
      <c r="Q8" s="115"/>
      <c r="R8" s="90"/>
    </row>
    <row r="9" spans="1:20" ht="15.75" x14ac:dyDescent="0.25">
      <c r="A9" s="96" t="s">
        <v>17</v>
      </c>
      <c r="B9" s="113">
        <v>12</v>
      </c>
      <c r="C9" s="114"/>
      <c r="D9" s="114"/>
      <c r="E9" s="115"/>
      <c r="F9" s="113">
        <v>0</v>
      </c>
      <c r="G9" s="114"/>
      <c r="H9" s="114"/>
      <c r="I9" s="115"/>
      <c r="J9" s="113">
        <v>1</v>
      </c>
      <c r="K9" s="114"/>
      <c r="L9" s="114"/>
      <c r="M9" s="115"/>
      <c r="N9" s="113">
        <v>0</v>
      </c>
      <c r="O9" s="114"/>
      <c r="P9" s="114"/>
      <c r="Q9" s="115"/>
      <c r="R9" s="90"/>
    </row>
    <row r="10" spans="1:20" ht="15.75" x14ac:dyDescent="0.25">
      <c r="A10" s="96" t="s">
        <v>18</v>
      </c>
      <c r="B10" s="113">
        <v>23</v>
      </c>
      <c r="C10" s="114"/>
      <c r="D10" s="114"/>
      <c r="E10" s="115"/>
      <c r="F10" s="113">
        <v>0</v>
      </c>
      <c r="G10" s="114"/>
      <c r="H10" s="114"/>
      <c r="I10" s="115"/>
      <c r="J10" s="113">
        <v>3</v>
      </c>
      <c r="K10" s="114"/>
      <c r="L10" s="114"/>
      <c r="M10" s="115"/>
      <c r="N10" s="113">
        <v>0</v>
      </c>
      <c r="O10" s="114"/>
      <c r="P10" s="114"/>
      <c r="Q10" s="115"/>
      <c r="R10" s="90"/>
    </row>
    <row r="11" spans="1:20" ht="15.75" x14ac:dyDescent="0.25">
      <c r="A11" s="96" t="s">
        <v>19</v>
      </c>
      <c r="B11" s="113">
        <v>54</v>
      </c>
      <c r="C11" s="114"/>
      <c r="D11" s="114"/>
      <c r="E11" s="115"/>
      <c r="F11" s="113">
        <v>0</v>
      </c>
      <c r="G11" s="114"/>
      <c r="H11" s="114"/>
      <c r="I11" s="115"/>
      <c r="J11" s="113">
        <v>0</v>
      </c>
      <c r="K11" s="114"/>
      <c r="L11" s="114"/>
      <c r="M11" s="115"/>
      <c r="N11" s="113">
        <v>0</v>
      </c>
      <c r="O11" s="114"/>
      <c r="P11" s="114"/>
      <c r="Q11" s="115"/>
      <c r="R11" s="90"/>
    </row>
    <row r="12" spans="1:20" ht="15.75" x14ac:dyDescent="0.25">
      <c r="A12" s="96" t="s">
        <v>20</v>
      </c>
      <c r="B12" s="113">
        <v>4</v>
      </c>
      <c r="C12" s="114"/>
      <c r="D12" s="114"/>
      <c r="E12" s="115"/>
      <c r="F12" s="113">
        <v>0</v>
      </c>
      <c r="G12" s="114"/>
      <c r="H12" s="114"/>
      <c r="I12" s="115"/>
      <c r="J12" s="113">
        <v>0</v>
      </c>
      <c r="K12" s="114"/>
      <c r="L12" s="114"/>
      <c r="M12" s="115"/>
      <c r="N12" s="113">
        <v>0</v>
      </c>
      <c r="O12" s="114"/>
      <c r="P12" s="114"/>
      <c r="Q12" s="115"/>
      <c r="R12" s="90"/>
    </row>
    <row r="13" spans="1:20" ht="15.75" x14ac:dyDescent="0.25">
      <c r="A13" s="96" t="s">
        <v>21</v>
      </c>
      <c r="B13" s="113">
        <v>56</v>
      </c>
      <c r="C13" s="114"/>
      <c r="D13" s="114"/>
      <c r="E13" s="115"/>
      <c r="F13" s="113">
        <v>0</v>
      </c>
      <c r="G13" s="114"/>
      <c r="H13" s="114"/>
      <c r="I13" s="115"/>
      <c r="J13" s="113">
        <v>0</v>
      </c>
      <c r="K13" s="114"/>
      <c r="L13" s="114"/>
      <c r="M13" s="115"/>
      <c r="N13" s="113">
        <v>0</v>
      </c>
      <c r="O13" s="114"/>
      <c r="P13" s="114"/>
      <c r="Q13" s="115"/>
      <c r="R13" s="90"/>
    </row>
    <row r="14" spans="1:20" ht="15.75" x14ac:dyDescent="0.25">
      <c r="A14" s="96" t="s">
        <v>22</v>
      </c>
      <c r="B14" s="113">
        <v>15</v>
      </c>
      <c r="C14" s="114"/>
      <c r="D14" s="114"/>
      <c r="E14" s="115"/>
      <c r="F14" s="113">
        <v>0</v>
      </c>
      <c r="G14" s="114"/>
      <c r="H14" s="114"/>
      <c r="I14" s="115"/>
      <c r="J14" s="113">
        <v>0</v>
      </c>
      <c r="K14" s="114"/>
      <c r="L14" s="114"/>
      <c r="M14" s="115"/>
      <c r="N14" s="113">
        <v>0</v>
      </c>
      <c r="O14" s="114"/>
      <c r="P14" s="114"/>
      <c r="Q14" s="115"/>
      <c r="R14" s="90"/>
    </row>
    <row r="15" spans="1:20" ht="15.75" x14ac:dyDescent="0.25">
      <c r="A15" s="96" t="s">
        <v>23</v>
      </c>
      <c r="B15" s="113">
        <v>2</v>
      </c>
      <c r="C15" s="114"/>
      <c r="D15" s="114"/>
      <c r="E15" s="115"/>
      <c r="F15" s="113">
        <v>0</v>
      </c>
      <c r="G15" s="114"/>
      <c r="H15" s="114"/>
      <c r="I15" s="115"/>
      <c r="J15" s="113">
        <v>0</v>
      </c>
      <c r="K15" s="114"/>
      <c r="L15" s="114"/>
      <c r="M15" s="115"/>
      <c r="N15" s="113">
        <v>0</v>
      </c>
      <c r="O15" s="114"/>
      <c r="P15" s="114"/>
      <c r="Q15" s="115"/>
      <c r="R15" s="90"/>
    </row>
    <row r="16" spans="1:20" ht="15.75" x14ac:dyDescent="0.25">
      <c r="A16" s="96" t="s">
        <v>24</v>
      </c>
      <c r="B16" s="113">
        <v>85</v>
      </c>
      <c r="C16" s="114"/>
      <c r="D16" s="114"/>
      <c r="E16" s="115"/>
      <c r="F16" s="113">
        <v>0</v>
      </c>
      <c r="G16" s="114"/>
      <c r="H16" s="114"/>
      <c r="I16" s="115"/>
      <c r="J16" s="113">
        <v>4</v>
      </c>
      <c r="K16" s="114"/>
      <c r="L16" s="114"/>
      <c r="M16" s="115"/>
      <c r="N16" s="113">
        <v>0</v>
      </c>
      <c r="O16" s="114"/>
      <c r="P16" s="114"/>
      <c r="Q16" s="115"/>
      <c r="R16" s="90"/>
    </row>
    <row r="17" spans="1:19" ht="15.75" x14ac:dyDescent="0.25">
      <c r="A17" s="96" t="s">
        <v>25</v>
      </c>
      <c r="B17" s="113">
        <v>4</v>
      </c>
      <c r="C17" s="114"/>
      <c r="D17" s="114"/>
      <c r="E17" s="115"/>
      <c r="F17" s="113">
        <v>0</v>
      </c>
      <c r="G17" s="114"/>
      <c r="H17" s="114"/>
      <c r="I17" s="115"/>
      <c r="J17" s="113">
        <v>4</v>
      </c>
      <c r="K17" s="114"/>
      <c r="L17" s="114"/>
      <c r="M17" s="115"/>
      <c r="N17" s="113">
        <v>0</v>
      </c>
      <c r="O17" s="114"/>
      <c r="P17" s="114"/>
      <c r="Q17" s="115"/>
      <c r="R17" s="90"/>
    </row>
    <row r="18" spans="1:19" ht="15.75" x14ac:dyDescent="0.25">
      <c r="A18" s="96" t="s">
        <v>26</v>
      </c>
      <c r="B18" s="113">
        <v>0</v>
      </c>
      <c r="C18" s="114"/>
      <c r="D18" s="114"/>
      <c r="E18" s="115"/>
      <c r="F18" s="113">
        <v>0</v>
      </c>
      <c r="G18" s="114"/>
      <c r="H18" s="114"/>
      <c r="I18" s="115"/>
      <c r="J18" s="113">
        <v>0</v>
      </c>
      <c r="K18" s="114"/>
      <c r="L18" s="114"/>
      <c r="M18" s="115"/>
      <c r="N18" s="113">
        <v>0</v>
      </c>
      <c r="O18" s="114"/>
      <c r="P18" s="114"/>
      <c r="Q18" s="115"/>
      <c r="R18" s="90"/>
    </row>
    <row r="19" spans="1:19" ht="15.75" x14ac:dyDescent="0.25">
      <c r="A19" s="96" t="s">
        <v>27</v>
      </c>
      <c r="B19" s="113">
        <v>2</v>
      </c>
      <c r="C19" s="114"/>
      <c r="D19" s="114"/>
      <c r="E19" s="115"/>
      <c r="F19" s="113">
        <v>0</v>
      </c>
      <c r="G19" s="114"/>
      <c r="H19" s="114"/>
      <c r="I19" s="115"/>
      <c r="J19" s="113">
        <v>2</v>
      </c>
      <c r="K19" s="114"/>
      <c r="L19" s="114"/>
      <c r="M19" s="115"/>
      <c r="N19" s="113">
        <v>0</v>
      </c>
      <c r="O19" s="114"/>
      <c r="P19" s="114"/>
      <c r="Q19" s="115"/>
      <c r="R19" s="90"/>
    </row>
    <row r="20" spans="1:19" ht="15.75" x14ac:dyDescent="0.25">
      <c r="A20" s="96" t="s">
        <v>28</v>
      </c>
      <c r="B20" s="113">
        <v>0</v>
      </c>
      <c r="C20" s="114"/>
      <c r="D20" s="114"/>
      <c r="E20" s="115"/>
      <c r="F20" s="113">
        <v>0</v>
      </c>
      <c r="G20" s="114"/>
      <c r="H20" s="114"/>
      <c r="I20" s="115"/>
      <c r="J20" s="113">
        <v>0</v>
      </c>
      <c r="K20" s="114"/>
      <c r="L20" s="114"/>
      <c r="M20" s="115"/>
      <c r="N20" s="113">
        <v>0</v>
      </c>
      <c r="O20" s="114"/>
      <c r="P20" s="114"/>
      <c r="Q20" s="115"/>
      <c r="R20" s="90"/>
    </row>
    <row r="21" spans="1:19" ht="15.75" x14ac:dyDescent="0.25">
      <c r="A21" s="96" t="s">
        <v>29</v>
      </c>
      <c r="B21" s="113">
        <v>0</v>
      </c>
      <c r="C21" s="114"/>
      <c r="D21" s="114"/>
      <c r="E21" s="115"/>
      <c r="F21" s="113">
        <v>0</v>
      </c>
      <c r="G21" s="114"/>
      <c r="H21" s="114"/>
      <c r="I21" s="115"/>
      <c r="J21" s="113">
        <v>0</v>
      </c>
      <c r="K21" s="114"/>
      <c r="L21" s="114"/>
      <c r="M21" s="115"/>
      <c r="N21" s="113">
        <v>0</v>
      </c>
      <c r="O21" s="114"/>
      <c r="P21" s="114"/>
      <c r="Q21" s="115"/>
      <c r="R21" s="90"/>
    </row>
    <row r="22" spans="1:19" ht="15.75" x14ac:dyDescent="0.25">
      <c r="A22" s="96" t="s">
        <v>30</v>
      </c>
      <c r="B22" s="113">
        <v>15</v>
      </c>
      <c r="C22" s="114"/>
      <c r="D22" s="114"/>
      <c r="E22" s="115"/>
      <c r="F22" s="113">
        <v>0</v>
      </c>
      <c r="G22" s="114"/>
      <c r="H22" s="114"/>
      <c r="I22" s="115"/>
      <c r="J22" s="113">
        <v>5</v>
      </c>
      <c r="K22" s="114"/>
      <c r="L22" s="114"/>
      <c r="M22" s="115"/>
      <c r="N22" s="113">
        <v>0</v>
      </c>
      <c r="O22" s="114"/>
      <c r="P22" s="114"/>
      <c r="Q22" s="115"/>
      <c r="R22" s="90"/>
    </row>
    <row r="23" spans="1:19" ht="15.75" x14ac:dyDescent="0.25">
      <c r="A23" s="96" t="s">
        <v>31</v>
      </c>
      <c r="B23" s="113">
        <v>0</v>
      </c>
      <c r="C23" s="114"/>
      <c r="D23" s="114"/>
      <c r="E23" s="115"/>
      <c r="F23" s="113">
        <v>0</v>
      </c>
      <c r="G23" s="114"/>
      <c r="H23" s="114"/>
      <c r="I23" s="115"/>
      <c r="J23" s="113">
        <v>0</v>
      </c>
      <c r="K23" s="114"/>
      <c r="L23" s="114"/>
      <c r="M23" s="115"/>
      <c r="N23" s="113">
        <v>0</v>
      </c>
      <c r="O23" s="114"/>
      <c r="P23" s="114"/>
      <c r="Q23" s="115"/>
      <c r="R23" s="90"/>
    </row>
    <row r="24" spans="1:19" ht="15.75" x14ac:dyDescent="0.25">
      <c r="A24" s="93" t="s">
        <v>32</v>
      </c>
      <c r="B24" s="113">
        <v>127</v>
      </c>
      <c r="C24" s="114"/>
      <c r="D24" s="114"/>
      <c r="E24" s="115"/>
      <c r="F24" s="113">
        <v>0</v>
      </c>
      <c r="G24" s="114"/>
      <c r="H24" s="114"/>
      <c r="I24" s="115"/>
      <c r="J24" s="113">
        <v>0</v>
      </c>
      <c r="K24" s="114"/>
      <c r="L24" s="114"/>
      <c r="M24" s="115"/>
      <c r="N24" s="113">
        <v>0</v>
      </c>
      <c r="O24" s="114"/>
      <c r="P24" s="114"/>
      <c r="Q24" s="115"/>
      <c r="R24" s="90"/>
    </row>
    <row r="25" spans="1:19" ht="15.75" x14ac:dyDescent="0.25">
      <c r="A25" s="93" t="s">
        <v>33</v>
      </c>
      <c r="B25" s="113">
        <v>0</v>
      </c>
      <c r="C25" s="114"/>
      <c r="D25" s="114"/>
      <c r="E25" s="115"/>
      <c r="F25" s="113">
        <v>0</v>
      </c>
      <c r="G25" s="114"/>
      <c r="H25" s="114"/>
      <c r="I25" s="115"/>
      <c r="J25" s="113">
        <v>0</v>
      </c>
      <c r="K25" s="114"/>
      <c r="L25" s="114"/>
      <c r="M25" s="115"/>
      <c r="N25" s="113">
        <v>0</v>
      </c>
      <c r="O25" s="114"/>
      <c r="P25" s="114"/>
      <c r="Q25" s="115"/>
      <c r="R25" s="90"/>
    </row>
    <row r="26" spans="1:19" ht="15.75" x14ac:dyDescent="0.25">
      <c r="A26" s="96" t="s">
        <v>37</v>
      </c>
      <c r="B26" s="113">
        <v>0</v>
      </c>
      <c r="C26" s="114"/>
      <c r="D26" s="114"/>
      <c r="E26" s="115"/>
      <c r="F26" s="113">
        <v>0</v>
      </c>
      <c r="G26" s="114"/>
      <c r="H26" s="114"/>
      <c r="I26" s="115"/>
      <c r="J26" s="113">
        <v>0</v>
      </c>
      <c r="K26" s="114"/>
      <c r="L26" s="114"/>
      <c r="M26" s="115"/>
      <c r="N26" s="113">
        <v>0</v>
      </c>
      <c r="O26" s="114"/>
      <c r="P26" s="114"/>
      <c r="Q26" s="115"/>
      <c r="R26" s="90"/>
    </row>
    <row r="27" spans="1:19" ht="15.75" x14ac:dyDescent="0.25">
      <c r="A27" s="96" t="s">
        <v>38</v>
      </c>
      <c r="B27" s="113">
        <v>11</v>
      </c>
      <c r="C27" s="114"/>
      <c r="D27" s="114"/>
      <c r="E27" s="115"/>
      <c r="F27" s="113">
        <v>0</v>
      </c>
      <c r="G27" s="114"/>
      <c r="H27" s="114"/>
      <c r="I27" s="115"/>
      <c r="J27" s="113">
        <v>3</v>
      </c>
      <c r="K27" s="114"/>
      <c r="L27" s="114"/>
      <c r="M27" s="115"/>
      <c r="N27" s="113">
        <v>0</v>
      </c>
      <c r="O27" s="114"/>
      <c r="P27" s="114"/>
      <c r="Q27" s="115"/>
      <c r="R27" s="90"/>
    </row>
    <row r="28" spans="1:19" ht="15.75" x14ac:dyDescent="0.25">
      <c r="A28" s="96" t="s">
        <v>39</v>
      </c>
      <c r="B28" s="113">
        <v>121</v>
      </c>
      <c r="C28" s="114"/>
      <c r="D28" s="114"/>
      <c r="E28" s="115"/>
      <c r="F28" s="113">
        <v>0</v>
      </c>
      <c r="G28" s="114"/>
      <c r="H28" s="114"/>
      <c r="I28" s="115"/>
      <c r="J28" s="113">
        <v>31</v>
      </c>
      <c r="K28" s="114"/>
      <c r="L28" s="114"/>
      <c r="M28" s="115"/>
      <c r="N28" s="113">
        <v>0</v>
      </c>
      <c r="O28" s="114"/>
      <c r="P28" s="114"/>
      <c r="Q28" s="115"/>
      <c r="R28" s="90"/>
    </row>
    <row r="29" spans="1:19" ht="15.75" x14ac:dyDescent="0.25">
      <c r="A29" s="94" t="s">
        <v>13</v>
      </c>
      <c r="B29" s="113">
        <v>534</v>
      </c>
      <c r="C29" s="114"/>
      <c r="D29" s="114"/>
      <c r="E29" s="115"/>
      <c r="F29" s="113">
        <v>0</v>
      </c>
      <c r="G29" s="114"/>
      <c r="H29" s="114"/>
      <c r="I29" s="115"/>
      <c r="J29" s="113">
        <v>53</v>
      </c>
      <c r="K29" s="114"/>
      <c r="L29" s="114"/>
      <c r="M29" s="115"/>
      <c r="N29" s="116"/>
      <c r="O29" s="116"/>
      <c r="P29" s="116"/>
      <c r="Q29" s="116"/>
      <c r="R29" s="116"/>
      <c r="S29" s="86"/>
    </row>
    <row r="34" spans="1:19" x14ac:dyDescent="0.25">
      <c r="A34" s="102" t="s">
        <v>0</v>
      </c>
      <c r="B34" s="85">
        <v>43636</v>
      </c>
      <c r="F34" s="112" t="s">
        <v>41</v>
      </c>
      <c r="G34" s="112"/>
      <c r="H34" s="112"/>
      <c r="I34" s="112"/>
      <c r="J34" s="112"/>
    </row>
    <row r="36" spans="1:19" ht="25.5" x14ac:dyDescent="0.25">
      <c r="A36" s="87" t="s">
        <v>2</v>
      </c>
      <c r="B36" s="105" t="s">
        <v>36</v>
      </c>
      <c r="C36" s="106"/>
      <c r="D36" s="106"/>
      <c r="E36" s="106"/>
      <c r="F36" s="105" t="s">
        <v>35</v>
      </c>
      <c r="G36" s="106"/>
      <c r="H36" s="106"/>
      <c r="I36" s="106"/>
      <c r="J36" s="107" t="s">
        <v>34</v>
      </c>
      <c r="K36" s="108"/>
      <c r="L36" s="108"/>
      <c r="M36" s="109"/>
      <c r="N36" s="107" t="s">
        <v>40</v>
      </c>
      <c r="O36" s="110"/>
      <c r="P36" s="110"/>
      <c r="Q36" s="111"/>
      <c r="R36" s="103" t="s">
        <v>3</v>
      </c>
      <c r="S36" s="89"/>
    </row>
    <row r="37" spans="1:19" ht="15.75" x14ac:dyDescent="0.25">
      <c r="A37" s="87" t="s">
        <v>4</v>
      </c>
      <c r="B37" s="97" t="s">
        <v>11</v>
      </c>
      <c r="C37" s="97" t="s">
        <v>12</v>
      </c>
      <c r="D37" s="97" t="s">
        <v>6</v>
      </c>
      <c r="E37" s="97" t="s">
        <v>7</v>
      </c>
      <c r="F37" s="97" t="s">
        <v>5</v>
      </c>
      <c r="G37" s="98" t="s">
        <v>10</v>
      </c>
      <c r="H37" s="97" t="s">
        <v>8</v>
      </c>
      <c r="I37" s="97" t="s">
        <v>9</v>
      </c>
      <c r="J37" s="99" t="s">
        <v>5</v>
      </c>
      <c r="K37" s="98" t="s">
        <v>10</v>
      </c>
      <c r="L37" s="100" t="s">
        <v>8</v>
      </c>
      <c r="M37" s="100" t="s">
        <v>9</v>
      </c>
      <c r="N37" s="99" t="s">
        <v>5</v>
      </c>
      <c r="O37" s="98" t="s">
        <v>10</v>
      </c>
      <c r="P37" s="100" t="s">
        <v>8</v>
      </c>
      <c r="Q37" s="100" t="s">
        <v>9</v>
      </c>
      <c r="R37" s="90"/>
      <c r="S37" s="91" t="s">
        <v>13</v>
      </c>
    </row>
    <row r="38" spans="1:19" ht="15.75" x14ac:dyDescent="0.25">
      <c r="A38" s="96" t="s">
        <v>14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0"/>
      <c r="S38" s="83">
        <v>0</v>
      </c>
    </row>
    <row r="39" spans="1:19" ht="15.75" x14ac:dyDescent="0.25">
      <c r="A39" s="96" t="s">
        <v>15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0"/>
      <c r="S39" s="83">
        <v>0</v>
      </c>
    </row>
    <row r="40" spans="1:19" ht="15.75" x14ac:dyDescent="0.25">
      <c r="A40" s="96" t="s">
        <v>16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0"/>
      <c r="S40" s="83">
        <v>0</v>
      </c>
    </row>
    <row r="41" spans="1:19" ht="15.75" x14ac:dyDescent="0.25">
      <c r="A41" s="96" t="s">
        <v>17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0"/>
      <c r="S41" s="83">
        <v>0</v>
      </c>
    </row>
    <row r="42" spans="1:19" ht="15.75" x14ac:dyDescent="0.25">
      <c r="A42" s="96" t="s">
        <v>18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0"/>
      <c r="S42" s="83">
        <v>0</v>
      </c>
    </row>
    <row r="43" spans="1:19" ht="15.75" x14ac:dyDescent="0.25">
      <c r="A43" s="96" t="s">
        <v>19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0"/>
      <c r="S43" s="83">
        <v>0</v>
      </c>
    </row>
    <row r="44" spans="1:19" ht="15.75" x14ac:dyDescent="0.25">
      <c r="A44" s="96" t="s">
        <v>20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0"/>
      <c r="S44" s="83">
        <v>0</v>
      </c>
    </row>
    <row r="45" spans="1:19" ht="15.75" x14ac:dyDescent="0.25">
      <c r="A45" s="96" t="s">
        <v>21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0"/>
      <c r="S45" s="83">
        <v>0</v>
      </c>
    </row>
    <row r="46" spans="1:19" ht="15.75" x14ac:dyDescent="0.25">
      <c r="A46" s="96" t="s">
        <v>22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0"/>
      <c r="S46" s="83">
        <v>0</v>
      </c>
    </row>
    <row r="47" spans="1:19" ht="15.75" x14ac:dyDescent="0.25">
      <c r="A47" s="96" t="s">
        <v>23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0"/>
      <c r="S47" s="83">
        <v>0</v>
      </c>
    </row>
    <row r="48" spans="1:19" ht="15.75" x14ac:dyDescent="0.25">
      <c r="A48" s="96" t="s">
        <v>24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0"/>
      <c r="S48" s="83">
        <v>0</v>
      </c>
    </row>
    <row r="49" spans="1:19" ht="15.75" x14ac:dyDescent="0.25">
      <c r="A49" s="96" t="s">
        <v>25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0"/>
      <c r="S49" s="83">
        <v>0</v>
      </c>
    </row>
    <row r="50" spans="1:19" ht="15.75" x14ac:dyDescent="0.25">
      <c r="A50" s="96" t="s">
        <v>26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0"/>
      <c r="S50" s="83">
        <v>0</v>
      </c>
    </row>
    <row r="51" spans="1:19" ht="15.75" x14ac:dyDescent="0.25">
      <c r="A51" s="96" t="s">
        <v>27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0"/>
      <c r="S51" s="83">
        <v>0</v>
      </c>
    </row>
    <row r="52" spans="1:19" ht="15.75" x14ac:dyDescent="0.25">
      <c r="A52" s="96" t="s">
        <v>28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0"/>
      <c r="S52" s="83">
        <v>0</v>
      </c>
    </row>
    <row r="53" spans="1:19" ht="15.75" x14ac:dyDescent="0.25">
      <c r="A53" s="96" t="s">
        <v>29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0"/>
      <c r="S53" s="83">
        <v>0</v>
      </c>
    </row>
    <row r="54" spans="1:19" ht="15.75" x14ac:dyDescent="0.25">
      <c r="A54" s="96" t="s">
        <v>30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0"/>
      <c r="S54" s="83">
        <v>0</v>
      </c>
    </row>
    <row r="55" spans="1:19" ht="15.75" x14ac:dyDescent="0.25">
      <c r="A55" s="96" t="s">
        <v>31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0"/>
      <c r="S55" s="83">
        <v>0</v>
      </c>
    </row>
    <row r="56" spans="1:19" ht="15.75" x14ac:dyDescent="0.25">
      <c r="A56" s="93" t="s">
        <v>32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0"/>
      <c r="S56" s="83">
        <v>0</v>
      </c>
    </row>
    <row r="57" spans="1:19" ht="15.75" x14ac:dyDescent="0.25">
      <c r="A57" s="93" t="s">
        <v>33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0"/>
      <c r="S57" s="83">
        <v>0</v>
      </c>
    </row>
    <row r="58" spans="1:19" ht="15.75" x14ac:dyDescent="0.25">
      <c r="A58" s="96" t="s">
        <v>37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0"/>
      <c r="S58" s="83">
        <v>0</v>
      </c>
    </row>
    <row r="59" spans="1:19" ht="15.75" x14ac:dyDescent="0.25">
      <c r="A59" s="96" t="s">
        <v>38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0"/>
      <c r="S59" s="83">
        <v>0</v>
      </c>
    </row>
    <row r="60" spans="1:19" ht="15.75" x14ac:dyDescent="0.25">
      <c r="A60" s="96" t="s">
        <v>39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0"/>
      <c r="S60" s="83">
        <v>0</v>
      </c>
    </row>
    <row r="61" spans="1:19" ht="15.75" x14ac:dyDescent="0.25">
      <c r="A61" s="94" t="s">
        <v>13</v>
      </c>
      <c r="B61" s="95">
        <v>0</v>
      </c>
      <c r="C61" s="95">
        <v>0</v>
      </c>
      <c r="D61" s="95">
        <v>0</v>
      </c>
      <c r="E61" s="95">
        <v>0</v>
      </c>
      <c r="F61" s="95">
        <v>0</v>
      </c>
      <c r="G61" s="95">
        <v>0</v>
      </c>
      <c r="H61" s="95">
        <v>0</v>
      </c>
      <c r="I61" s="95">
        <v>0</v>
      </c>
      <c r="J61" s="95">
        <v>0</v>
      </c>
      <c r="K61" s="95">
        <v>0</v>
      </c>
      <c r="L61" s="95">
        <v>0</v>
      </c>
      <c r="M61" s="95">
        <v>0</v>
      </c>
      <c r="N61" s="95">
        <v>0</v>
      </c>
      <c r="O61" s="95">
        <v>0</v>
      </c>
      <c r="P61" s="95">
        <v>0</v>
      </c>
      <c r="Q61" s="95">
        <v>0</v>
      </c>
      <c r="R61" s="95">
        <v>0</v>
      </c>
      <c r="S61" s="86"/>
    </row>
  </sheetData>
  <mergeCells count="109">
    <mergeCell ref="F34:J34"/>
    <mergeCell ref="B36:E36"/>
    <mergeCell ref="F36:I36"/>
    <mergeCell ref="J36:M36"/>
    <mergeCell ref="N36:Q36"/>
    <mergeCell ref="B28:E28"/>
    <mergeCell ref="F28:I28"/>
    <mergeCell ref="J28:M28"/>
    <mergeCell ref="N28:Q28"/>
    <mergeCell ref="B29:E29"/>
    <mergeCell ref="F29:I29"/>
    <mergeCell ref="J29:M29"/>
    <mergeCell ref="N29:R29"/>
    <mergeCell ref="B26:E26"/>
    <mergeCell ref="F26:I26"/>
    <mergeCell ref="J26:M26"/>
    <mergeCell ref="N26:Q26"/>
    <mergeCell ref="B27:E27"/>
    <mergeCell ref="F27:I27"/>
    <mergeCell ref="J27:M27"/>
    <mergeCell ref="N27:Q27"/>
    <mergeCell ref="B24:E24"/>
    <mergeCell ref="F24:I24"/>
    <mergeCell ref="J24:M24"/>
    <mergeCell ref="N24:Q24"/>
    <mergeCell ref="B25:E25"/>
    <mergeCell ref="F25:I25"/>
    <mergeCell ref="J25:M25"/>
    <mergeCell ref="N25:Q25"/>
    <mergeCell ref="B22:E22"/>
    <mergeCell ref="F22:I22"/>
    <mergeCell ref="J22:M22"/>
    <mergeCell ref="N22:Q22"/>
    <mergeCell ref="B23:E23"/>
    <mergeCell ref="F23:I23"/>
    <mergeCell ref="J23:M23"/>
    <mergeCell ref="N23:Q23"/>
    <mergeCell ref="B20:E20"/>
    <mergeCell ref="F20:I20"/>
    <mergeCell ref="J20:M20"/>
    <mergeCell ref="N20:Q20"/>
    <mergeCell ref="B21:E21"/>
    <mergeCell ref="F21:I21"/>
    <mergeCell ref="J21:M21"/>
    <mergeCell ref="N21:Q21"/>
    <mergeCell ref="B18:E18"/>
    <mergeCell ref="F18:I18"/>
    <mergeCell ref="J18:M18"/>
    <mergeCell ref="N18:Q18"/>
    <mergeCell ref="B19:E19"/>
    <mergeCell ref="F19:I19"/>
    <mergeCell ref="J19:M19"/>
    <mergeCell ref="N19:Q19"/>
    <mergeCell ref="B16:E16"/>
    <mergeCell ref="F16:I16"/>
    <mergeCell ref="J16:M16"/>
    <mergeCell ref="N16:Q16"/>
    <mergeCell ref="B17:E17"/>
    <mergeCell ref="F17:I17"/>
    <mergeCell ref="J17:M17"/>
    <mergeCell ref="N17:Q17"/>
    <mergeCell ref="B14:E14"/>
    <mergeCell ref="F14:I14"/>
    <mergeCell ref="J14:M14"/>
    <mergeCell ref="N14:Q14"/>
    <mergeCell ref="B15:E15"/>
    <mergeCell ref="F15:I15"/>
    <mergeCell ref="J15:M15"/>
    <mergeCell ref="N15:Q15"/>
    <mergeCell ref="B12:E12"/>
    <mergeCell ref="F12:I12"/>
    <mergeCell ref="J12:M12"/>
    <mergeCell ref="N12:Q12"/>
    <mergeCell ref="B13:E13"/>
    <mergeCell ref="F13:I13"/>
    <mergeCell ref="J13:M13"/>
    <mergeCell ref="N13:Q13"/>
    <mergeCell ref="B10:E10"/>
    <mergeCell ref="F10:I10"/>
    <mergeCell ref="J10:M10"/>
    <mergeCell ref="N10:Q10"/>
    <mergeCell ref="B11:E11"/>
    <mergeCell ref="F11:I11"/>
    <mergeCell ref="J11:M11"/>
    <mergeCell ref="N11:Q11"/>
    <mergeCell ref="B8:E8"/>
    <mergeCell ref="F8:I8"/>
    <mergeCell ref="J8:M8"/>
    <mergeCell ref="N8:Q8"/>
    <mergeCell ref="B9:E9"/>
    <mergeCell ref="F9:I9"/>
    <mergeCell ref="J9:M9"/>
    <mergeCell ref="N9:Q9"/>
    <mergeCell ref="B6:E6"/>
    <mergeCell ref="F6:I6"/>
    <mergeCell ref="J6:M6"/>
    <mergeCell ref="N6:Q6"/>
    <mergeCell ref="B7:E7"/>
    <mergeCell ref="F7:I7"/>
    <mergeCell ref="J7:M7"/>
    <mergeCell ref="N7:Q7"/>
    <mergeCell ref="B4:E4"/>
    <mergeCell ref="F4:I4"/>
    <mergeCell ref="J4:M4"/>
    <mergeCell ref="N4:Q4"/>
    <mergeCell ref="B5:E5"/>
    <mergeCell ref="F5:I5"/>
    <mergeCell ref="J5:M5"/>
    <mergeCell ref="N5:Q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1"/>
  <sheetViews>
    <sheetView topLeftCell="A16" workbookViewId="0">
      <selection activeCell="F41" sqref="F41"/>
    </sheetView>
  </sheetViews>
  <sheetFormatPr baseColWidth="10" defaultRowHeight="15" x14ac:dyDescent="0.25"/>
  <cols>
    <col min="1" max="1" width="9.140625" customWidth="1"/>
    <col min="2" max="2" width="11.140625" customWidth="1"/>
    <col min="3" max="3" width="8.140625" customWidth="1"/>
    <col min="4" max="4" width="7.5703125" customWidth="1"/>
    <col min="5" max="5" width="7.28515625" customWidth="1"/>
    <col min="6" max="6" width="7.85546875" customWidth="1"/>
    <col min="7" max="7" width="7.140625" customWidth="1"/>
    <col min="8" max="8" width="7.28515625" customWidth="1"/>
    <col min="9" max="9" width="7.140625" customWidth="1"/>
    <col min="10" max="12" width="7.42578125" customWidth="1"/>
    <col min="13" max="17" width="7.5703125" customWidth="1"/>
    <col min="18" max="18" width="14.42578125" customWidth="1"/>
  </cols>
  <sheetData>
    <row r="2" spans="1:19" ht="15.75" x14ac:dyDescent="0.25">
      <c r="A2" s="1" t="s">
        <v>0</v>
      </c>
      <c r="B2" s="2">
        <v>43367</v>
      </c>
      <c r="D2" s="19" t="s">
        <v>1</v>
      </c>
      <c r="E2" s="19"/>
      <c r="M2" s="3"/>
      <c r="N2" s="3"/>
      <c r="O2" s="3"/>
      <c r="P2" s="3"/>
      <c r="Q2" s="3"/>
      <c r="R2" s="3"/>
    </row>
    <row r="3" spans="1:19" x14ac:dyDescent="0.25">
      <c r="M3" s="3"/>
      <c r="N3" s="3"/>
      <c r="O3" s="3"/>
      <c r="P3" s="3"/>
      <c r="Q3" s="3"/>
      <c r="R3" s="3"/>
    </row>
    <row r="4" spans="1:19" ht="51" customHeight="1" x14ac:dyDescent="0.25">
      <c r="A4" s="4" t="s">
        <v>2</v>
      </c>
      <c r="B4" s="105" t="s">
        <v>36</v>
      </c>
      <c r="C4" s="106"/>
      <c r="D4" s="106"/>
      <c r="E4" s="106"/>
      <c r="F4" s="105" t="s">
        <v>35</v>
      </c>
      <c r="G4" s="106"/>
      <c r="H4" s="106"/>
      <c r="I4" s="106"/>
      <c r="J4" s="107" t="s">
        <v>34</v>
      </c>
      <c r="K4" s="108"/>
      <c r="L4" s="108"/>
      <c r="M4" s="109"/>
      <c r="N4" s="107" t="s">
        <v>40</v>
      </c>
      <c r="O4" s="110"/>
      <c r="P4" s="110"/>
      <c r="Q4" s="111"/>
      <c r="R4" s="21" t="s">
        <v>3</v>
      </c>
      <c r="S4" s="6"/>
    </row>
    <row r="5" spans="1:19" ht="15.75" x14ac:dyDescent="0.25">
      <c r="A5" s="4" t="s">
        <v>4</v>
      </c>
      <c r="B5" s="14" t="s">
        <v>11</v>
      </c>
      <c r="C5" s="14" t="s">
        <v>12</v>
      </c>
      <c r="D5" s="14" t="s">
        <v>6</v>
      </c>
      <c r="E5" s="14" t="s">
        <v>7</v>
      </c>
      <c r="F5" s="14" t="s">
        <v>5</v>
      </c>
      <c r="G5" s="15" t="s">
        <v>10</v>
      </c>
      <c r="H5" s="14" t="s">
        <v>8</v>
      </c>
      <c r="I5" s="14" t="s">
        <v>9</v>
      </c>
      <c r="J5" s="16" t="s">
        <v>5</v>
      </c>
      <c r="K5" s="15" t="s">
        <v>10</v>
      </c>
      <c r="L5" s="17" t="s">
        <v>8</v>
      </c>
      <c r="M5" s="17" t="s">
        <v>9</v>
      </c>
      <c r="N5" s="16" t="s">
        <v>5</v>
      </c>
      <c r="O5" s="15" t="s">
        <v>10</v>
      </c>
      <c r="P5" s="17" t="s">
        <v>8</v>
      </c>
      <c r="Q5" s="17" t="s">
        <v>9</v>
      </c>
      <c r="R5" s="7"/>
      <c r="S5" s="8" t="s">
        <v>13</v>
      </c>
    </row>
    <row r="6" spans="1:19" ht="15.75" x14ac:dyDescent="0.25">
      <c r="A6" s="13" t="s">
        <v>14</v>
      </c>
      <c r="B6" s="9"/>
      <c r="C6" s="9"/>
      <c r="D6" s="9"/>
      <c r="E6" s="9"/>
      <c r="F6" s="9">
        <v>7</v>
      </c>
      <c r="G6" s="9">
        <f>270+100</f>
        <v>370</v>
      </c>
      <c r="H6" s="9">
        <f>115+20</f>
        <v>135</v>
      </c>
      <c r="I6" s="9">
        <v>4</v>
      </c>
      <c r="J6" s="9"/>
      <c r="K6" s="9"/>
      <c r="L6" s="9"/>
      <c r="M6" s="9"/>
      <c r="N6" s="9"/>
      <c r="O6" s="9"/>
      <c r="P6" s="9"/>
      <c r="Q6" s="9"/>
      <c r="R6" s="7"/>
      <c r="S6">
        <f t="shared" ref="S6:S28" si="0">SUM(B6:R6)</f>
        <v>516</v>
      </c>
    </row>
    <row r="7" spans="1:19" ht="15.75" x14ac:dyDescent="0.25">
      <c r="A7" s="13" t="s">
        <v>15</v>
      </c>
      <c r="B7" s="9"/>
      <c r="C7" s="9"/>
      <c r="D7" s="9"/>
      <c r="E7" s="9"/>
      <c r="F7" s="9">
        <v>10</v>
      </c>
      <c r="G7" s="9">
        <f>630+636</f>
        <v>1266</v>
      </c>
      <c r="H7" s="9">
        <f>720+100</f>
        <v>820</v>
      </c>
      <c r="I7" s="9"/>
      <c r="J7" s="9"/>
      <c r="K7" s="9"/>
      <c r="L7" s="9"/>
      <c r="M7" s="9"/>
      <c r="N7" s="9"/>
      <c r="O7" s="9"/>
      <c r="P7" s="9"/>
      <c r="Q7" s="9"/>
      <c r="R7" s="7"/>
      <c r="S7">
        <f t="shared" si="0"/>
        <v>2096</v>
      </c>
    </row>
    <row r="8" spans="1:19" ht="15.75" x14ac:dyDescent="0.25">
      <c r="A8" s="13" t="s">
        <v>16</v>
      </c>
      <c r="B8" s="9"/>
      <c r="C8" s="9"/>
      <c r="D8" s="9"/>
      <c r="E8" s="9"/>
      <c r="F8" s="9">
        <v>11</v>
      </c>
      <c r="G8" s="9">
        <f>220+180</f>
        <v>400</v>
      </c>
      <c r="H8" s="9">
        <f>185+35</f>
        <v>220</v>
      </c>
      <c r="I8" s="9"/>
      <c r="J8" s="9"/>
      <c r="K8" s="9"/>
      <c r="L8" s="9"/>
      <c r="M8" s="9"/>
      <c r="N8" s="9"/>
      <c r="O8" s="9"/>
      <c r="P8" s="9"/>
      <c r="Q8" s="9"/>
      <c r="R8" s="7"/>
      <c r="S8">
        <f t="shared" si="0"/>
        <v>631</v>
      </c>
    </row>
    <row r="9" spans="1:19" ht="15.75" x14ac:dyDescent="0.25">
      <c r="A9" s="13" t="s">
        <v>17</v>
      </c>
      <c r="B9" s="9"/>
      <c r="C9" s="9"/>
      <c r="D9" s="9"/>
      <c r="E9" s="9"/>
      <c r="F9" s="9">
        <v>13</v>
      </c>
      <c r="G9" s="9">
        <f>116+283</f>
        <v>399</v>
      </c>
      <c r="H9" s="9">
        <f>130+10</f>
        <v>140</v>
      </c>
      <c r="I9" s="9"/>
      <c r="J9" s="9"/>
      <c r="K9" s="9"/>
      <c r="L9" s="9"/>
      <c r="M9" s="9"/>
      <c r="N9" s="9"/>
      <c r="O9" s="9"/>
      <c r="P9" s="9"/>
      <c r="Q9" s="9"/>
      <c r="R9" s="7"/>
      <c r="S9">
        <f t="shared" si="0"/>
        <v>552</v>
      </c>
    </row>
    <row r="10" spans="1:19" ht="15.75" x14ac:dyDescent="0.25">
      <c r="A10" s="13" t="s">
        <v>18</v>
      </c>
      <c r="B10" s="9"/>
      <c r="C10" s="9"/>
      <c r="D10" s="9"/>
      <c r="E10" s="9"/>
      <c r="F10" s="9">
        <v>29</v>
      </c>
      <c r="G10" s="9">
        <f>385+415</f>
        <v>800</v>
      </c>
      <c r="H10" s="9">
        <f>143+25</f>
        <v>168</v>
      </c>
      <c r="I10" s="9"/>
      <c r="J10" s="9"/>
      <c r="K10" s="9"/>
      <c r="L10" s="9"/>
      <c r="M10" s="9"/>
      <c r="N10" s="9"/>
      <c r="O10" s="9"/>
      <c r="P10" s="9"/>
      <c r="Q10" s="9"/>
      <c r="R10" s="7"/>
      <c r="S10">
        <f t="shared" si="0"/>
        <v>997</v>
      </c>
    </row>
    <row r="11" spans="1:19" ht="15.75" x14ac:dyDescent="0.25">
      <c r="A11" s="13" t="s">
        <v>19</v>
      </c>
      <c r="B11" s="9"/>
      <c r="C11" s="9"/>
      <c r="D11" s="9"/>
      <c r="E11" s="9"/>
      <c r="F11" s="9">
        <v>9</v>
      </c>
      <c r="G11" s="9">
        <f>109+66</f>
        <v>175</v>
      </c>
      <c r="H11" s="9">
        <v>10</v>
      </c>
      <c r="I11" s="9"/>
      <c r="J11" s="9"/>
      <c r="K11" s="9"/>
      <c r="L11" s="9"/>
      <c r="M11" s="9"/>
      <c r="N11" s="9"/>
      <c r="O11" s="9"/>
      <c r="P11" s="9"/>
      <c r="Q11" s="9"/>
      <c r="R11" s="7"/>
      <c r="S11">
        <f t="shared" si="0"/>
        <v>194</v>
      </c>
    </row>
    <row r="12" spans="1:19" ht="15.75" x14ac:dyDescent="0.25">
      <c r="A12" s="13" t="s">
        <v>20</v>
      </c>
      <c r="B12" s="9"/>
      <c r="C12" s="9"/>
      <c r="D12" s="9"/>
      <c r="E12" s="9"/>
      <c r="F12" s="9">
        <v>17</v>
      </c>
      <c r="G12" s="9">
        <f>352+145</f>
        <v>497</v>
      </c>
      <c r="H12" s="9">
        <f>135+4</f>
        <v>139</v>
      </c>
      <c r="I12" s="9"/>
      <c r="J12" s="9"/>
      <c r="K12" s="9"/>
      <c r="L12" s="9"/>
      <c r="M12" s="9"/>
      <c r="N12" s="9"/>
      <c r="O12" s="9"/>
      <c r="P12" s="9"/>
      <c r="Q12" s="9"/>
      <c r="R12" s="7"/>
      <c r="S12">
        <f t="shared" si="0"/>
        <v>653</v>
      </c>
    </row>
    <row r="13" spans="1:19" ht="15.75" x14ac:dyDescent="0.25">
      <c r="A13" s="13" t="s">
        <v>21</v>
      </c>
      <c r="B13" s="9"/>
      <c r="C13" s="9"/>
      <c r="D13" s="9"/>
      <c r="E13" s="9"/>
      <c r="F13" s="9">
        <v>9</v>
      </c>
      <c r="G13" s="9">
        <f>132+110</f>
        <v>242</v>
      </c>
      <c r="H13" s="9">
        <f>87+15</f>
        <v>102</v>
      </c>
      <c r="I13" s="9"/>
      <c r="J13" s="9"/>
      <c r="K13" s="9"/>
      <c r="L13" s="9"/>
      <c r="M13" s="9"/>
      <c r="N13" s="9"/>
      <c r="O13" s="9"/>
      <c r="P13" s="9"/>
      <c r="Q13" s="9"/>
      <c r="R13" s="7"/>
      <c r="S13">
        <f t="shared" si="0"/>
        <v>353</v>
      </c>
    </row>
    <row r="14" spans="1:19" ht="15.75" x14ac:dyDescent="0.25">
      <c r="A14" s="13" t="s">
        <v>22</v>
      </c>
      <c r="B14" s="9"/>
      <c r="C14" s="9"/>
      <c r="D14" s="9"/>
      <c r="E14" s="9"/>
      <c r="F14" s="9">
        <v>34</v>
      </c>
      <c r="G14" s="9">
        <f>205+280</f>
        <v>485</v>
      </c>
      <c r="H14" s="9">
        <f>125+110</f>
        <v>235</v>
      </c>
      <c r="I14" s="9"/>
      <c r="J14" s="9"/>
      <c r="K14" s="9"/>
      <c r="L14" s="9"/>
      <c r="M14" s="9"/>
      <c r="N14" s="9"/>
      <c r="O14" s="9"/>
      <c r="P14" s="9"/>
      <c r="Q14" s="9"/>
      <c r="R14" s="7"/>
      <c r="S14">
        <f t="shared" si="0"/>
        <v>754</v>
      </c>
    </row>
    <row r="15" spans="1:19" ht="15.75" x14ac:dyDescent="0.25">
      <c r="A15" s="13" t="s">
        <v>23</v>
      </c>
      <c r="B15" s="9"/>
      <c r="C15" s="9"/>
      <c r="D15" s="9"/>
      <c r="E15" s="9"/>
      <c r="F15" s="9">
        <v>13</v>
      </c>
      <c r="G15" s="9">
        <f>75+94</f>
        <v>169</v>
      </c>
      <c r="H15" s="9">
        <v>73</v>
      </c>
      <c r="I15" s="9"/>
      <c r="J15" s="9"/>
      <c r="K15" s="9"/>
      <c r="L15" s="9"/>
      <c r="M15" s="9"/>
      <c r="N15" s="9"/>
      <c r="O15" s="9"/>
      <c r="P15" s="9"/>
      <c r="Q15" s="9"/>
      <c r="R15" s="7"/>
      <c r="S15">
        <f t="shared" si="0"/>
        <v>255</v>
      </c>
    </row>
    <row r="16" spans="1:19" ht="15.75" x14ac:dyDescent="0.25">
      <c r="A16" s="13" t="s">
        <v>24</v>
      </c>
      <c r="B16" s="9"/>
      <c r="C16" s="9"/>
      <c r="D16" s="9"/>
      <c r="E16" s="9"/>
      <c r="F16" s="9">
        <v>40</v>
      </c>
      <c r="G16" s="9">
        <f>1700+900</f>
        <v>2600</v>
      </c>
      <c r="H16" s="9">
        <f>1000+600</f>
        <v>1600</v>
      </c>
      <c r="I16" s="9"/>
      <c r="J16" s="9"/>
      <c r="K16" s="9"/>
      <c r="L16" s="9"/>
      <c r="M16" s="9"/>
      <c r="N16" s="9"/>
      <c r="O16" s="9"/>
      <c r="P16" s="9"/>
      <c r="Q16" s="9"/>
      <c r="R16" s="7"/>
      <c r="S16">
        <f t="shared" si="0"/>
        <v>4240</v>
      </c>
    </row>
    <row r="17" spans="1:19" ht="15.75" x14ac:dyDescent="0.25">
      <c r="A17" s="13" t="s">
        <v>25</v>
      </c>
      <c r="B17" s="9"/>
      <c r="C17" s="9"/>
      <c r="D17" s="9"/>
      <c r="E17" s="9"/>
      <c r="F17" s="9">
        <v>2</v>
      </c>
      <c r="G17" s="9">
        <f>36+89</f>
        <v>125</v>
      </c>
      <c r="H17" s="9">
        <v>37</v>
      </c>
      <c r="I17" s="9"/>
      <c r="J17" s="9"/>
      <c r="K17" s="9"/>
      <c r="L17" s="9"/>
      <c r="M17" s="9"/>
      <c r="N17" s="9"/>
      <c r="O17" s="9"/>
      <c r="P17" s="9"/>
      <c r="Q17" s="9"/>
      <c r="R17" s="7"/>
      <c r="S17">
        <f t="shared" si="0"/>
        <v>164</v>
      </c>
    </row>
    <row r="18" spans="1:19" ht="15.75" x14ac:dyDescent="0.25">
      <c r="A18" s="13" t="s">
        <v>26</v>
      </c>
      <c r="B18" s="9"/>
      <c r="C18" s="9"/>
      <c r="D18" s="9"/>
      <c r="E18" s="9"/>
      <c r="F18" s="9">
        <v>7</v>
      </c>
      <c r="G18" s="9">
        <f>24+33</f>
        <v>57</v>
      </c>
      <c r="H18" s="9">
        <v>17</v>
      </c>
      <c r="I18" s="9"/>
      <c r="J18" s="9"/>
      <c r="K18" s="9"/>
      <c r="L18" s="9"/>
      <c r="M18" s="9"/>
      <c r="N18" s="9"/>
      <c r="O18" s="9"/>
      <c r="P18" s="9"/>
      <c r="Q18" s="9"/>
      <c r="R18" s="7"/>
      <c r="S18">
        <f t="shared" si="0"/>
        <v>81</v>
      </c>
    </row>
    <row r="19" spans="1:19" ht="15.75" x14ac:dyDescent="0.25">
      <c r="A19" s="13" t="s">
        <v>27</v>
      </c>
      <c r="B19" s="9"/>
      <c r="C19" s="9"/>
      <c r="D19" s="9"/>
      <c r="E19" s="9"/>
      <c r="F19" s="9">
        <v>3</v>
      </c>
      <c r="G19" s="9">
        <f>76+185</f>
        <v>261</v>
      </c>
      <c r="H19" s="9">
        <v>47</v>
      </c>
      <c r="I19" s="9">
        <v>2</v>
      </c>
      <c r="J19" s="9"/>
      <c r="K19" s="9"/>
      <c r="L19" s="9"/>
      <c r="M19" s="9"/>
      <c r="N19" s="9"/>
      <c r="O19" s="9"/>
      <c r="P19" s="9"/>
      <c r="Q19" s="9"/>
      <c r="R19" s="7"/>
      <c r="S19">
        <f t="shared" si="0"/>
        <v>313</v>
      </c>
    </row>
    <row r="20" spans="1:19" ht="15.75" x14ac:dyDescent="0.25">
      <c r="A20" s="13" t="s">
        <v>28</v>
      </c>
      <c r="B20" s="9"/>
      <c r="C20" s="9"/>
      <c r="D20" s="9"/>
      <c r="E20" s="9"/>
      <c r="F20" s="9">
        <v>4</v>
      </c>
      <c r="G20" s="9">
        <f>54+39</f>
        <v>93</v>
      </c>
      <c r="H20" s="9">
        <v>41</v>
      </c>
      <c r="I20" s="9"/>
      <c r="J20" s="9"/>
      <c r="K20" s="9"/>
      <c r="L20" s="9"/>
      <c r="M20" s="9"/>
      <c r="N20" s="9"/>
      <c r="O20" s="9"/>
      <c r="P20" s="9"/>
      <c r="Q20" s="9"/>
      <c r="R20" s="7"/>
      <c r="S20">
        <f t="shared" si="0"/>
        <v>138</v>
      </c>
    </row>
    <row r="21" spans="1:19" ht="15.75" x14ac:dyDescent="0.25">
      <c r="A21" s="13" t="s">
        <v>29</v>
      </c>
      <c r="B21" s="9"/>
      <c r="C21" s="9"/>
      <c r="D21" s="9"/>
      <c r="E21" s="9"/>
      <c r="F21" s="9">
        <v>7</v>
      </c>
      <c r="G21" s="9">
        <f>15+12</f>
        <v>27</v>
      </c>
      <c r="H21" s="9">
        <v>12</v>
      </c>
      <c r="I21" s="9"/>
      <c r="J21" s="9"/>
      <c r="K21" s="9"/>
      <c r="L21" s="9"/>
      <c r="M21" s="9"/>
      <c r="N21" s="9"/>
      <c r="O21" s="9"/>
      <c r="P21" s="9"/>
      <c r="Q21" s="9"/>
      <c r="R21" s="7"/>
      <c r="S21">
        <f t="shared" si="0"/>
        <v>46</v>
      </c>
    </row>
    <row r="22" spans="1:19" ht="15.75" x14ac:dyDescent="0.25">
      <c r="A22" s="13" t="s">
        <v>30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7"/>
      <c r="S22">
        <f t="shared" si="0"/>
        <v>0</v>
      </c>
    </row>
    <row r="23" spans="1:19" ht="15.75" x14ac:dyDescent="0.25">
      <c r="A23" s="13" t="s">
        <v>31</v>
      </c>
      <c r="B23" s="9"/>
      <c r="C23" s="9"/>
      <c r="D23" s="9"/>
      <c r="E23" s="9"/>
      <c r="F23" s="9">
        <v>8</v>
      </c>
      <c r="G23" s="9">
        <f>111+49</f>
        <v>160</v>
      </c>
      <c r="H23" s="9">
        <v>41</v>
      </c>
      <c r="I23" s="9"/>
      <c r="J23" s="9"/>
      <c r="K23" s="9"/>
      <c r="L23" s="9"/>
      <c r="M23" s="9"/>
      <c r="N23" s="9"/>
      <c r="O23" s="9"/>
      <c r="P23" s="9"/>
      <c r="Q23" s="9"/>
      <c r="R23" s="7"/>
      <c r="S23">
        <f t="shared" si="0"/>
        <v>209</v>
      </c>
    </row>
    <row r="24" spans="1:19" ht="15.75" x14ac:dyDescent="0.25">
      <c r="A24" s="10" t="s">
        <v>32</v>
      </c>
      <c r="B24" s="9"/>
      <c r="C24" s="9"/>
      <c r="D24" s="9"/>
      <c r="E24" s="9"/>
      <c r="F24" s="9">
        <v>2</v>
      </c>
      <c r="G24" s="9">
        <f>137+98</f>
        <v>235</v>
      </c>
      <c r="H24" s="9">
        <f>76+12</f>
        <v>88</v>
      </c>
      <c r="I24" s="9"/>
      <c r="J24" s="9"/>
      <c r="K24" s="9"/>
      <c r="L24" s="9"/>
      <c r="M24" s="9"/>
      <c r="N24" s="9"/>
      <c r="O24" s="9"/>
      <c r="P24" s="9"/>
      <c r="Q24" s="9"/>
      <c r="R24" s="7"/>
      <c r="S24">
        <f t="shared" si="0"/>
        <v>325</v>
      </c>
    </row>
    <row r="25" spans="1:19" ht="15.75" x14ac:dyDescent="0.25">
      <c r="A25" s="10" t="s">
        <v>33</v>
      </c>
      <c r="B25" s="9"/>
      <c r="C25" s="9"/>
      <c r="D25" s="9"/>
      <c r="E25" s="9"/>
      <c r="F25" s="9"/>
      <c r="G25" s="9">
        <v>5</v>
      </c>
      <c r="H25" s="9">
        <v>6</v>
      </c>
      <c r="I25" s="9"/>
      <c r="J25" s="9"/>
      <c r="K25" s="9"/>
      <c r="L25" s="9"/>
      <c r="M25" s="9"/>
      <c r="N25" s="9"/>
      <c r="O25" s="9"/>
      <c r="P25" s="9"/>
      <c r="Q25" s="9"/>
      <c r="R25" s="7"/>
      <c r="S25">
        <f t="shared" si="0"/>
        <v>11</v>
      </c>
    </row>
    <row r="26" spans="1:19" ht="15.75" x14ac:dyDescent="0.25">
      <c r="A26" s="13" t="s">
        <v>37</v>
      </c>
      <c r="B26" s="9"/>
      <c r="C26" s="9"/>
      <c r="D26" s="9"/>
      <c r="E26" s="9"/>
      <c r="F26" s="9">
        <v>1</v>
      </c>
      <c r="G26" s="9">
        <v>14</v>
      </c>
      <c r="H26" s="9">
        <v>4</v>
      </c>
      <c r="I26" s="9">
        <v>1</v>
      </c>
      <c r="J26" s="9"/>
      <c r="K26" s="9"/>
      <c r="L26" s="9"/>
      <c r="M26" s="9"/>
      <c r="N26" s="9"/>
      <c r="O26" s="9"/>
      <c r="P26" s="9"/>
      <c r="Q26" s="9"/>
      <c r="R26" s="7"/>
      <c r="S26">
        <f t="shared" si="0"/>
        <v>20</v>
      </c>
    </row>
    <row r="27" spans="1:19" ht="15.75" x14ac:dyDescent="0.25">
      <c r="A27" s="13" t="s">
        <v>38</v>
      </c>
      <c r="B27" s="9"/>
      <c r="C27" s="9"/>
      <c r="D27" s="9"/>
      <c r="E27" s="9"/>
      <c r="F27" s="9">
        <v>4</v>
      </c>
      <c r="G27" s="9">
        <f>60+76</f>
        <v>136</v>
      </c>
      <c r="H27" s="9">
        <f>20+62</f>
        <v>82</v>
      </c>
      <c r="I27" s="9">
        <v>1</v>
      </c>
      <c r="J27" s="9"/>
      <c r="K27" s="9"/>
      <c r="L27" s="9"/>
      <c r="M27" s="9"/>
      <c r="N27" s="9"/>
      <c r="O27" s="9"/>
      <c r="P27" s="9"/>
      <c r="Q27" s="9"/>
      <c r="R27" s="7"/>
      <c r="S27">
        <f t="shared" si="0"/>
        <v>223</v>
      </c>
    </row>
    <row r="28" spans="1:19" ht="15.75" x14ac:dyDescent="0.25">
      <c r="A28" s="13" t="s">
        <v>39</v>
      </c>
      <c r="B28" s="9"/>
      <c r="C28" s="9"/>
      <c r="D28" s="9"/>
      <c r="E28" s="9"/>
      <c r="F28" s="9"/>
      <c r="G28" s="9">
        <f>14+9</f>
        <v>23</v>
      </c>
      <c r="H28" s="9">
        <v>9</v>
      </c>
      <c r="I28" s="9"/>
      <c r="J28" s="9"/>
      <c r="K28" s="9"/>
      <c r="L28" s="9"/>
      <c r="M28" s="9"/>
      <c r="N28" s="9"/>
      <c r="O28" s="9"/>
      <c r="P28" s="9"/>
      <c r="Q28" s="9"/>
      <c r="R28" s="7"/>
      <c r="S28">
        <f t="shared" si="0"/>
        <v>32</v>
      </c>
    </row>
    <row r="29" spans="1:19" ht="15.75" x14ac:dyDescent="0.25">
      <c r="A29" s="11" t="s">
        <v>13</v>
      </c>
      <c r="B29" s="12">
        <f t="shared" ref="B29:R29" si="1">SUM(B6:B28)</f>
        <v>0</v>
      </c>
      <c r="C29" s="12">
        <f t="shared" si="1"/>
        <v>0</v>
      </c>
      <c r="D29" s="12">
        <f t="shared" si="1"/>
        <v>0</v>
      </c>
      <c r="E29" s="12">
        <f t="shared" si="1"/>
        <v>0</v>
      </c>
      <c r="F29" s="12">
        <f t="shared" si="1"/>
        <v>230</v>
      </c>
      <c r="G29" s="12">
        <f t="shared" si="1"/>
        <v>8539</v>
      </c>
      <c r="H29" s="12">
        <f t="shared" si="1"/>
        <v>4026</v>
      </c>
      <c r="I29" s="12">
        <f t="shared" si="1"/>
        <v>8</v>
      </c>
      <c r="J29" s="12">
        <f t="shared" si="1"/>
        <v>0</v>
      </c>
      <c r="K29" s="12">
        <f t="shared" si="1"/>
        <v>0</v>
      </c>
      <c r="L29" s="12">
        <f t="shared" si="1"/>
        <v>0</v>
      </c>
      <c r="M29" s="12">
        <f t="shared" si="1"/>
        <v>0</v>
      </c>
      <c r="N29" s="12">
        <f t="shared" si="1"/>
        <v>0</v>
      </c>
      <c r="O29" s="12">
        <f t="shared" si="1"/>
        <v>0</v>
      </c>
      <c r="P29" s="12">
        <f t="shared" si="1"/>
        <v>0</v>
      </c>
      <c r="Q29" s="12">
        <f t="shared" si="1"/>
        <v>0</v>
      </c>
      <c r="R29" s="12">
        <f t="shared" si="1"/>
        <v>0</v>
      </c>
      <c r="S29" s="3"/>
    </row>
    <row r="34" spans="1:19" x14ac:dyDescent="0.25">
      <c r="A34" s="20" t="s">
        <v>0</v>
      </c>
      <c r="F34" s="112" t="s">
        <v>41</v>
      </c>
      <c r="G34" s="112"/>
      <c r="H34" s="112"/>
      <c r="I34" s="112"/>
      <c r="J34" s="112"/>
    </row>
    <row r="36" spans="1:19" x14ac:dyDescent="0.25">
      <c r="A36" s="4" t="s">
        <v>2</v>
      </c>
      <c r="B36" s="105" t="s">
        <v>36</v>
      </c>
      <c r="C36" s="106"/>
      <c r="D36" s="106"/>
      <c r="E36" s="106"/>
      <c r="F36" s="105" t="s">
        <v>35</v>
      </c>
      <c r="G36" s="106"/>
      <c r="H36" s="106"/>
      <c r="I36" s="106"/>
      <c r="J36" s="107" t="s">
        <v>34</v>
      </c>
      <c r="K36" s="108"/>
      <c r="L36" s="108"/>
      <c r="M36" s="109"/>
      <c r="N36" s="107" t="s">
        <v>40</v>
      </c>
      <c r="O36" s="110"/>
      <c r="P36" s="110"/>
      <c r="Q36" s="111"/>
      <c r="R36" s="21" t="s">
        <v>3</v>
      </c>
      <c r="S36" s="6"/>
    </row>
    <row r="37" spans="1:19" ht="15.75" x14ac:dyDescent="0.25">
      <c r="A37" s="4" t="s">
        <v>4</v>
      </c>
      <c r="B37" s="14" t="s">
        <v>11</v>
      </c>
      <c r="C37" s="14" t="s">
        <v>12</v>
      </c>
      <c r="D37" s="14" t="s">
        <v>6</v>
      </c>
      <c r="E37" s="14" t="s">
        <v>7</v>
      </c>
      <c r="F37" s="14" t="s">
        <v>5</v>
      </c>
      <c r="G37" s="15" t="s">
        <v>10</v>
      </c>
      <c r="H37" s="14" t="s">
        <v>8</v>
      </c>
      <c r="I37" s="14" t="s">
        <v>9</v>
      </c>
      <c r="J37" s="16" t="s">
        <v>5</v>
      </c>
      <c r="K37" s="15" t="s">
        <v>10</v>
      </c>
      <c r="L37" s="17" t="s">
        <v>8</v>
      </c>
      <c r="M37" s="17" t="s">
        <v>9</v>
      </c>
      <c r="N37" s="16" t="s">
        <v>5</v>
      </c>
      <c r="O37" s="15" t="s">
        <v>10</v>
      </c>
      <c r="P37" s="17" t="s">
        <v>8</v>
      </c>
      <c r="Q37" s="17" t="s">
        <v>9</v>
      </c>
      <c r="R37" s="7"/>
      <c r="S37" s="8" t="s">
        <v>13</v>
      </c>
    </row>
    <row r="38" spans="1:19" ht="15.75" x14ac:dyDescent="0.25">
      <c r="A38" s="13" t="s">
        <v>14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7"/>
      <c r="S38">
        <f t="shared" ref="S38:S60" si="2">SUM(B38:R38)</f>
        <v>0</v>
      </c>
    </row>
    <row r="39" spans="1:19" ht="15.75" x14ac:dyDescent="0.25">
      <c r="A39" s="13" t="s">
        <v>15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7"/>
      <c r="S39">
        <f t="shared" si="2"/>
        <v>0</v>
      </c>
    </row>
    <row r="40" spans="1:19" ht="15.75" x14ac:dyDescent="0.25">
      <c r="A40" s="13" t="s">
        <v>16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7"/>
      <c r="S40">
        <f t="shared" si="2"/>
        <v>0</v>
      </c>
    </row>
    <row r="41" spans="1:19" ht="15.75" x14ac:dyDescent="0.25">
      <c r="A41" s="13" t="s">
        <v>17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7"/>
      <c r="S41">
        <f t="shared" si="2"/>
        <v>0</v>
      </c>
    </row>
    <row r="42" spans="1:19" ht="15.75" x14ac:dyDescent="0.25">
      <c r="A42" s="13" t="s">
        <v>18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7"/>
      <c r="S42">
        <f t="shared" si="2"/>
        <v>0</v>
      </c>
    </row>
    <row r="43" spans="1:19" ht="15.75" x14ac:dyDescent="0.25">
      <c r="A43" s="13" t="s">
        <v>19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7"/>
      <c r="S43">
        <f t="shared" si="2"/>
        <v>0</v>
      </c>
    </row>
    <row r="44" spans="1:19" ht="15.75" x14ac:dyDescent="0.25">
      <c r="A44" s="13" t="s">
        <v>20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7"/>
      <c r="S44">
        <f t="shared" si="2"/>
        <v>0</v>
      </c>
    </row>
    <row r="45" spans="1:19" ht="15.75" x14ac:dyDescent="0.25">
      <c r="A45" s="13" t="s">
        <v>21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7"/>
      <c r="S45">
        <f t="shared" si="2"/>
        <v>0</v>
      </c>
    </row>
    <row r="46" spans="1:19" ht="15.75" x14ac:dyDescent="0.25">
      <c r="A46" s="13" t="s">
        <v>22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7"/>
      <c r="S46">
        <f t="shared" si="2"/>
        <v>0</v>
      </c>
    </row>
    <row r="47" spans="1:19" ht="15.75" x14ac:dyDescent="0.25">
      <c r="A47" s="13" t="s">
        <v>23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7"/>
      <c r="S47">
        <f t="shared" si="2"/>
        <v>0</v>
      </c>
    </row>
    <row r="48" spans="1:19" ht="15.75" x14ac:dyDescent="0.25">
      <c r="A48" s="13" t="s">
        <v>24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7"/>
      <c r="S48">
        <f t="shared" si="2"/>
        <v>0</v>
      </c>
    </row>
    <row r="49" spans="1:19" ht="15.75" x14ac:dyDescent="0.25">
      <c r="A49" s="13" t="s">
        <v>25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7"/>
      <c r="S49">
        <f t="shared" si="2"/>
        <v>0</v>
      </c>
    </row>
    <row r="50" spans="1:19" ht="15.75" x14ac:dyDescent="0.25">
      <c r="A50" s="13" t="s">
        <v>26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7"/>
      <c r="S50">
        <f t="shared" si="2"/>
        <v>0</v>
      </c>
    </row>
    <row r="51" spans="1:19" ht="15.75" x14ac:dyDescent="0.25">
      <c r="A51" s="13" t="s">
        <v>27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7"/>
      <c r="S51">
        <f t="shared" si="2"/>
        <v>0</v>
      </c>
    </row>
    <row r="52" spans="1:19" ht="15.75" x14ac:dyDescent="0.25">
      <c r="A52" s="13" t="s">
        <v>28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7"/>
      <c r="S52">
        <f t="shared" si="2"/>
        <v>0</v>
      </c>
    </row>
    <row r="53" spans="1:19" ht="15.75" x14ac:dyDescent="0.25">
      <c r="A53" s="13" t="s">
        <v>29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7"/>
      <c r="S53">
        <f t="shared" si="2"/>
        <v>0</v>
      </c>
    </row>
    <row r="54" spans="1:19" ht="15.75" x14ac:dyDescent="0.25">
      <c r="A54" s="13" t="s">
        <v>30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7"/>
      <c r="S54">
        <f t="shared" si="2"/>
        <v>0</v>
      </c>
    </row>
    <row r="55" spans="1:19" ht="15.75" x14ac:dyDescent="0.25">
      <c r="A55" s="13" t="s">
        <v>31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7"/>
      <c r="S55">
        <f t="shared" si="2"/>
        <v>0</v>
      </c>
    </row>
    <row r="56" spans="1:19" ht="15.75" x14ac:dyDescent="0.25">
      <c r="A56" s="10" t="s">
        <v>32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7"/>
      <c r="S56">
        <f t="shared" si="2"/>
        <v>0</v>
      </c>
    </row>
    <row r="57" spans="1:19" ht="15.75" x14ac:dyDescent="0.25">
      <c r="A57" s="10" t="s">
        <v>33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7"/>
      <c r="S57">
        <f t="shared" si="2"/>
        <v>0</v>
      </c>
    </row>
    <row r="58" spans="1:19" ht="15.75" x14ac:dyDescent="0.25">
      <c r="A58" s="13" t="s">
        <v>37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7"/>
      <c r="S58">
        <f t="shared" si="2"/>
        <v>0</v>
      </c>
    </row>
    <row r="59" spans="1:19" ht="15.75" x14ac:dyDescent="0.25">
      <c r="A59" s="13" t="s">
        <v>38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7"/>
      <c r="S59">
        <f t="shared" si="2"/>
        <v>0</v>
      </c>
    </row>
    <row r="60" spans="1:19" ht="15.75" x14ac:dyDescent="0.25">
      <c r="A60" s="13" t="s">
        <v>39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7"/>
      <c r="S60">
        <f t="shared" si="2"/>
        <v>0</v>
      </c>
    </row>
    <row r="61" spans="1:19" ht="15.75" x14ac:dyDescent="0.25">
      <c r="A61" s="11" t="s">
        <v>13</v>
      </c>
      <c r="B61" s="12">
        <f t="shared" ref="B61:R61" si="3">SUM(B38:B60)</f>
        <v>0</v>
      </c>
      <c r="C61" s="12">
        <f t="shared" si="3"/>
        <v>0</v>
      </c>
      <c r="D61" s="12">
        <f t="shared" si="3"/>
        <v>0</v>
      </c>
      <c r="E61" s="12">
        <f t="shared" si="3"/>
        <v>0</v>
      </c>
      <c r="F61" s="12">
        <f t="shared" si="3"/>
        <v>0</v>
      </c>
      <c r="G61" s="12">
        <f t="shared" si="3"/>
        <v>0</v>
      </c>
      <c r="H61" s="12">
        <f t="shared" si="3"/>
        <v>0</v>
      </c>
      <c r="I61" s="12">
        <f t="shared" si="3"/>
        <v>0</v>
      </c>
      <c r="J61" s="12">
        <f t="shared" si="3"/>
        <v>0</v>
      </c>
      <c r="K61" s="12">
        <f t="shared" si="3"/>
        <v>0</v>
      </c>
      <c r="L61" s="12">
        <f t="shared" si="3"/>
        <v>0</v>
      </c>
      <c r="M61" s="12">
        <f t="shared" si="3"/>
        <v>0</v>
      </c>
      <c r="N61" s="12">
        <f t="shared" si="3"/>
        <v>0</v>
      </c>
      <c r="O61" s="12">
        <f t="shared" si="3"/>
        <v>0</v>
      </c>
      <c r="P61" s="12">
        <f t="shared" si="3"/>
        <v>0</v>
      </c>
      <c r="Q61" s="12">
        <f t="shared" si="3"/>
        <v>0</v>
      </c>
      <c r="R61" s="12">
        <f t="shared" si="3"/>
        <v>0</v>
      </c>
      <c r="S61" s="3"/>
    </row>
  </sheetData>
  <mergeCells count="9">
    <mergeCell ref="B36:E36"/>
    <mergeCell ref="F36:I36"/>
    <mergeCell ref="J36:M36"/>
    <mergeCell ref="N36:Q36"/>
    <mergeCell ref="B4:E4"/>
    <mergeCell ref="F4:I4"/>
    <mergeCell ref="J4:M4"/>
    <mergeCell ref="N4:Q4"/>
    <mergeCell ref="F34:J3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1"/>
  <sheetViews>
    <sheetView workbookViewId="0">
      <selection activeCell="F5" sqref="F5"/>
    </sheetView>
  </sheetViews>
  <sheetFormatPr baseColWidth="10" defaultRowHeight="15" x14ac:dyDescent="0.25"/>
  <cols>
    <col min="1" max="1" width="9.140625" customWidth="1"/>
    <col min="2" max="2" width="11.140625" customWidth="1"/>
    <col min="3" max="3" width="8.140625" customWidth="1"/>
    <col min="4" max="4" width="7.5703125" customWidth="1"/>
    <col min="5" max="5" width="7.28515625" customWidth="1"/>
    <col min="6" max="6" width="7.85546875" customWidth="1"/>
    <col min="7" max="7" width="7.140625" customWidth="1"/>
    <col min="8" max="8" width="7.28515625" customWidth="1"/>
    <col min="9" max="9" width="7.140625" customWidth="1"/>
    <col min="10" max="12" width="7.42578125" customWidth="1"/>
    <col min="13" max="17" width="7.5703125" customWidth="1"/>
  </cols>
  <sheetData>
    <row r="2" spans="1:19" ht="15.75" x14ac:dyDescent="0.25">
      <c r="A2" s="1" t="s">
        <v>0</v>
      </c>
      <c r="B2" s="2">
        <v>43397</v>
      </c>
      <c r="D2" s="19" t="s">
        <v>1</v>
      </c>
      <c r="E2" s="19"/>
      <c r="M2" s="3"/>
      <c r="N2" s="3"/>
      <c r="O2" s="3"/>
      <c r="P2" s="3"/>
      <c r="Q2" s="3"/>
      <c r="R2" s="3"/>
    </row>
    <row r="3" spans="1:19" x14ac:dyDescent="0.25">
      <c r="M3" s="3"/>
      <c r="N3" s="3"/>
      <c r="O3" s="3"/>
      <c r="P3" s="3"/>
      <c r="Q3" s="3"/>
      <c r="R3" s="3"/>
    </row>
    <row r="4" spans="1:19" ht="51" customHeight="1" x14ac:dyDescent="0.25">
      <c r="A4" s="4" t="s">
        <v>2</v>
      </c>
      <c r="B4" s="105" t="s">
        <v>36</v>
      </c>
      <c r="C4" s="106"/>
      <c r="D4" s="106"/>
      <c r="E4" s="106"/>
      <c r="F4" s="105" t="s">
        <v>35</v>
      </c>
      <c r="G4" s="106"/>
      <c r="H4" s="106"/>
      <c r="I4" s="106"/>
      <c r="J4" s="107" t="s">
        <v>34</v>
      </c>
      <c r="K4" s="108"/>
      <c r="L4" s="108"/>
      <c r="M4" s="109"/>
      <c r="N4" s="107" t="s">
        <v>40</v>
      </c>
      <c r="O4" s="110"/>
      <c r="P4" s="110"/>
      <c r="Q4" s="111"/>
      <c r="R4" s="22" t="s">
        <v>3</v>
      </c>
      <c r="S4" s="6"/>
    </row>
    <row r="5" spans="1:19" ht="15.75" x14ac:dyDescent="0.25">
      <c r="A5" s="4" t="s">
        <v>4</v>
      </c>
      <c r="B5" s="14" t="s">
        <v>11</v>
      </c>
      <c r="C5" s="14" t="s">
        <v>12</v>
      </c>
      <c r="D5" s="14" t="s">
        <v>6</v>
      </c>
      <c r="E5" s="14" t="s">
        <v>7</v>
      </c>
      <c r="F5" s="14" t="s">
        <v>5</v>
      </c>
      <c r="G5" s="15" t="s">
        <v>10</v>
      </c>
      <c r="H5" s="14" t="s">
        <v>8</v>
      </c>
      <c r="I5" s="14" t="s">
        <v>9</v>
      </c>
      <c r="J5" s="16" t="s">
        <v>5</v>
      </c>
      <c r="K5" s="15" t="s">
        <v>10</v>
      </c>
      <c r="L5" s="17" t="s">
        <v>8</v>
      </c>
      <c r="M5" s="17" t="s">
        <v>9</v>
      </c>
      <c r="N5" s="16" t="s">
        <v>5</v>
      </c>
      <c r="O5" s="15" t="s">
        <v>10</v>
      </c>
      <c r="P5" s="17" t="s">
        <v>8</v>
      </c>
      <c r="Q5" s="17" t="s">
        <v>9</v>
      </c>
      <c r="R5" s="7"/>
      <c r="S5" s="8" t="s">
        <v>13</v>
      </c>
    </row>
    <row r="6" spans="1:19" ht="15.75" x14ac:dyDescent="0.25">
      <c r="A6" s="13" t="s">
        <v>14</v>
      </c>
      <c r="B6" s="9"/>
      <c r="C6" s="9"/>
      <c r="D6" s="9"/>
      <c r="E6" s="9"/>
      <c r="F6" s="9"/>
      <c r="G6" s="9"/>
      <c r="H6" s="9">
        <v>14</v>
      </c>
      <c r="I6" s="9">
        <v>4</v>
      </c>
      <c r="J6" s="9"/>
      <c r="K6" s="9"/>
      <c r="L6" s="9"/>
      <c r="M6" s="9"/>
      <c r="N6" s="9"/>
      <c r="O6" s="9"/>
      <c r="P6" s="9"/>
      <c r="Q6" s="9"/>
      <c r="R6" s="7"/>
      <c r="S6">
        <f t="shared" ref="S6:S28" si="0">SUM(B6:R6)</f>
        <v>18</v>
      </c>
    </row>
    <row r="7" spans="1:19" ht="15.75" x14ac:dyDescent="0.25">
      <c r="A7" s="13" t="s">
        <v>15</v>
      </c>
      <c r="B7" s="9"/>
      <c r="C7" s="9"/>
      <c r="D7" s="9"/>
      <c r="E7" s="9"/>
      <c r="F7" s="9"/>
      <c r="G7" s="9">
        <v>3</v>
      </c>
      <c r="H7" s="9">
        <v>3</v>
      </c>
      <c r="I7" s="9"/>
      <c r="J7" s="9"/>
      <c r="K7" s="9"/>
      <c r="L7" s="9"/>
      <c r="M7" s="9"/>
      <c r="N7" s="9"/>
      <c r="O7" s="9"/>
      <c r="P7" s="9"/>
      <c r="Q7" s="9"/>
      <c r="R7" s="7"/>
      <c r="S7">
        <f t="shared" si="0"/>
        <v>6</v>
      </c>
    </row>
    <row r="8" spans="1:19" ht="15.75" x14ac:dyDescent="0.25">
      <c r="A8" s="13" t="s">
        <v>16</v>
      </c>
      <c r="B8" s="9"/>
      <c r="C8" s="9"/>
      <c r="D8" s="9"/>
      <c r="E8" s="9"/>
      <c r="F8" s="9"/>
      <c r="G8" s="9">
        <v>49</v>
      </c>
      <c r="H8" s="9">
        <v>59</v>
      </c>
      <c r="I8" s="9">
        <v>17</v>
      </c>
      <c r="J8" s="9"/>
      <c r="K8" s="9"/>
      <c r="L8" s="9"/>
      <c r="M8" s="9"/>
      <c r="N8" s="9"/>
      <c r="O8" s="9"/>
      <c r="P8" s="9"/>
      <c r="Q8" s="9"/>
      <c r="R8" s="7"/>
      <c r="S8">
        <f t="shared" si="0"/>
        <v>125</v>
      </c>
    </row>
    <row r="9" spans="1:19" ht="15.75" x14ac:dyDescent="0.25">
      <c r="A9" s="13" t="s">
        <v>17</v>
      </c>
      <c r="B9" s="9"/>
      <c r="C9" s="9"/>
      <c r="D9" s="9"/>
      <c r="E9" s="9"/>
      <c r="F9" s="9">
        <v>6</v>
      </c>
      <c r="G9" s="9">
        <f>787+10</f>
        <v>797</v>
      </c>
      <c r="H9" s="9">
        <v>325</v>
      </c>
      <c r="I9" s="9">
        <v>90</v>
      </c>
      <c r="J9" s="9"/>
      <c r="K9" s="9"/>
      <c r="L9" s="9"/>
      <c r="M9" s="9"/>
      <c r="N9" s="9"/>
      <c r="O9" s="9"/>
      <c r="P9" s="9"/>
      <c r="Q9" s="9"/>
      <c r="R9" s="7"/>
      <c r="S9">
        <f t="shared" si="0"/>
        <v>1218</v>
      </c>
    </row>
    <row r="10" spans="1:19" ht="15.75" x14ac:dyDescent="0.25">
      <c r="A10" s="13" t="s">
        <v>18</v>
      </c>
      <c r="B10" s="9"/>
      <c r="C10" s="9"/>
      <c r="D10" s="9"/>
      <c r="E10" s="9"/>
      <c r="F10" s="9">
        <v>9</v>
      </c>
      <c r="G10" s="9">
        <f>143+21</f>
        <v>164</v>
      </c>
      <c r="H10" s="9">
        <f>171+62</f>
        <v>233</v>
      </c>
      <c r="I10" s="9">
        <v>39</v>
      </c>
      <c r="J10" s="9"/>
      <c r="K10" s="9"/>
      <c r="L10" s="9"/>
      <c r="M10" s="9"/>
      <c r="N10" s="9"/>
      <c r="O10" s="9"/>
      <c r="P10" s="9"/>
      <c r="Q10" s="9"/>
      <c r="R10" s="7"/>
      <c r="S10">
        <f t="shared" si="0"/>
        <v>445</v>
      </c>
    </row>
    <row r="11" spans="1:19" ht="15.75" x14ac:dyDescent="0.25">
      <c r="A11" s="13" t="s">
        <v>19</v>
      </c>
      <c r="B11" s="9"/>
      <c r="C11" s="9"/>
      <c r="D11" s="9"/>
      <c r="E11" s="9"/>
      <c r="F11" s="9"/>
      <c r="G11" s="9">
        <v>13</v>
      </c>
      <c r="H11" s="9">
        <f>48+94</f>
        <v>142</v>
      </c>
      <c r="I11" s="9">
        <v>60</v>
      </c>
      <c r="J11" s="9"/>
      <c r="K11" s="9"/>
      <c r="L11" s="9"/>
      <c r="M11" s="9"/>
      <c r="N11" s="9"/>
      <c r="O11" s="9"/>
      <c r="P11" s="9"/>
      <c r="Q11" s="9"/>
      <c r="R11" s="7"/>
      <c r="S11">
        <f t="shared" si="0"/>
        <v>215</v>
      </c>
    </row>
    <row r="12" spans="1:19" ht="15.75" x14ac:dyDescent="0.25">
      <c r="A12" s="13" t="s">
        <v>20</v>
      </c>
      <c r="B12" s="9"/>
      <c r="C12" s="9"/>
      <c r="D12" s="9"/>
      <c r="E12" s="9"/>
      <c r="F12" s="9">
        <v>4</v>
      </c>
      <c r="G12" s="9">
        <f>79+20</f>
        <v>99</v>
      </c>
      <c r="H12" s="9">
        <f>61+80</f>
        <v>141</v>
      </c>
      <c r="I12" s="9">
        <v>26</v>
      </c>
      <c r="J12" s="9"/>
      <c r="K12" s="9"/>
      <c r="L12" s="9"/>
      <c r="M12" s="9"/>
      <c r="N12" s="9"/>
      <c r="O12" s="9"/>
      <c r="P12" s="9"/>
      <c r="Q12" s="9"/>
      <c r="R12" s="7"/>
      <c r="S12">
        <f t="shared" si="0"/>
        <v>270</v>
      </c>
    </row>
    <row r="13" spans="1:19" ht="15.75" x14ac:dyDescent="0.25">
      <c r="A13" s="13" t="s">
        <v>21</v>
      </c>
      <c r="B13" s="9"/>
      <c r="C13" s="9"/>
      <c r="D13" s="9"/>
      <c r="E13" s="9"/>
      <c r="F13" s="9">
        <v>2</v>
      </c>
      <c r="G13" s="9">
        <v>15</v>
      </c>
      <c r="H13" s="9">
        <v>23</v>
      </c>
      <c r="I13" s="9">
        <v>4</v>
      </c>
      <c r="J13" s="9"/>
      <c r="K13" s="9"/>
      <c r="L13" s="9"/>
      <c r="M13" s="9"/>
      <c r="N13" s="9"/>
      <c r="O13" s="9"/>
      <c r="P13" s="9"/>
      <c r="Q13" s="9"/>
      <c r="R13" s="7"/>
      <c r="S13">
        <f t="shared" si="0"/>
        <v>44</v>
      </c>
    </row>
    <row r="14" spans="1:19" ht="15.75" x14ac:dyDescent="0.25">
      <c r="A14" s="13" t="s">
        <v>22</v>
      </c>
      <c r="B14" s="9"/>
      <c r="C14" s="9"/>
      <c r="D14" s="9"/>
      <c r="E14" s="9"/>
      <c r="F14" s="9">
        <v>1</v>
      </c>
      <c r="G14" s="9">
        <v>49</v>
      </c>
      <c r="H14" s="9">
        <v>51</v>
      </c>
      <c r="I14" s="9">
        <v>11</v>
      </c>
      <c r="J14" s="9"/>
      <c r="K14" s="9"/>
      <c r="L14" s="9"/>
      <c r="M14" s="9"/>
      <c r="N14" s="9"/>
      <c r="O14" s="9"/>
      <c r="P14" s="9"/>
      <c r="Q14" s="9"/>
      <c r="R14" s="7"/>
      <c r="S14">
        <f t="shared" si="0"/>
        <v>112</v>
      </c>
    </row>
    <row r="15" spans="1:19" ht="15.75" x14ac:dyDescent="0.25">
      <c r="A15" s="13" t="s">
        <v>23</v>
      </c>
      <c r="B15" s="9"/>
      <c r="C15" s="9"/>
      <c r="D15" s="9"/>
      <c r="E15" s="9"/>
      <c r="F15" s="9">
        <v>8</v>
      </c>
      <c r="G15" s="9">
        <v>138</v>
      </c>
      <c r="H15" s="9">
        <v>93</v>
      </c>
      <c r="I15" s="9">
        <v>35</v>
      </c>
      <c r="J15" s="9"/>
      <c r="K15" s="9"/>
      <c r="L15" s="9"/>
      <c r="M15" s="9"/>
      <c r="N15" s="9"/>
      <c r="O15" s="9"/>
      <c r="P15" s="9"/>
      <c r="Q15" s="9"/>
      <c r="R15" s="7"/>
      <c r="S15">
        <f t="shared" si="0"/>
        <v>274</v>
      </c>
    </row>
    <row r="16" spans="1:19" ht="15.75" x14ac:dyDescent="0.25">
      <c r="A16" s="13" t="s">
        <v>24</v>
      </c>
      <c r="B16" s="9"/>
      <c r="C16" s="9"/>
      <c r="D16" s="9"/>
      <c r="E16" s="9"/>
      <c r="F16" s="9">
        <v>9</v>
      </c>
      <c r="G16" s="9">
        <f>87+40</f>
        <v>127</v>
      </c>
      <c r="H16" s="9">
        <v>91</v>
      </c>
      <c r="I16" s="9">
        <v>25</v>
      </c>
      <c r="J16" s="9"/>
      <c r="K16" s="9"/>
      <c r="L16" s="9"/>
      <c r="M16" s="9"/>
      <c r="N16" s="9"/>
      <c r="O16" s="9"/>
      <c r="P16" s="9"/>
      <c r="Q16" s="9"/>
      <c r="R16" s="7"/>
      <c r="S16">
        <f t="shared" si="0"/>
        <v>252</v>
      </c>
    </row>
    <row r="17" spans="1:19" ht="15.75" x14ac:dyDescent="0.25">
      <c r="A17" s="13" t="s">
        <v>25</v>
      </c>
      <c r="B17" s="9"/>
      <c r="C17" s="9"/>
      <c r="D17" s="9"/>
      <c r="E17" s="9"/>
      <c r="F17" s="9"/>
      <c r="G17" s="9">
        <v>5</v>
      </c>
      <c r="H17" s="9">
        <v>7</v>
      </c>
      <c r="I17" s="9"/>
      <c r="J17" s="9"/>
      <c r="K17" s="9"/>
      <c r="L17" s="9"/>
      <c r="M17" s="9"/>
      <c r="N17" s="9"/>
      <c r="O17" s="9"/>
      <c r="P17" s="9"/>
      <c r="Q17" s="9"/>
      <c r="R17" s="7"/>
      <c r="S17">
        <f t="shared" si="0"/>
        <v>12</v>
      </c>
    </row>
    <row r="18" spans="1:19" ht="15.75" x14ac:dyDescent="0.25">
      <c r="A18" s="13" t="s">
        <v>26</v>
      </c>
      <c r="B18" s="9"/>
      <c r="C18" s="9"/>
      <c r="D18" s="9"/>
      <c r="E18" s="9"/>
      <c r="F18" s="9"/>
      <c r="G18" s="9">
        <v>2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7"/>
      <c r="S18">
        <f t="shared" si="0"/>
        <v>2</v>
      </c>
    </row>
    <row r="19" spans="1:19" ht="15.75" x14ac:dyDescent="0.25">
      <c r="A19" s="13" t="s">
        <v>27</v>
      </c>
      <c r="B19" s="9"/>
      <c r="C19" s="9"/>
      <c r="D19" s="9"/>
      <c r="E19" s="9"/>
      <c r="F19" s="9">
        <v>1</v>
      </c>
      <c r="G19" s="9">
        <v>3</v>
      </c>
      <c r="H19" s="9">
        <v>7</v>
      </c>
      <c r="I19" s="9">
        <v>10</v>
      </c>
      <c r="J19" s="9"/>
      <c r="K19" s="9"/>
      <c r="L19" s="9"/>
      <c r="M19" s="9"/>
      <c r="N19" s="9"/>
      <c r="O19" s="9"/>
      <c r="P19" s="9"/>
      <c r="Q19" s="9"/>
      <c r="R19" s="7"/>
      <c r="S19">
        <f t="shared" si="0"/>
        <v>21</v>
      </c>
    </row>
    <row r="20" spans="1:19" ht="15.75" x14ac:dyDescent="0.25">
      <c r="A20" s="13" t="s">
        <v>28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7"/>
      <c r="S20">
        <f t="shared" si="0"/>
        <v>0</v>
      </c>
    </row>
    <row r="21" spans="1:19" ht="15.75" x14ac:dyDescent="0.25">
      <c r="A21" s="13" t="s">
        <v>29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7"/>
      <c r="S21">
        <f t="shared" si="0"/>
        <v>0</v>
      </c>
    </row>
    <row r="22" spans="1:19" ht="15.75" x14ac:dyDescent="0.25">
      <c r="A22" s="13" t="s">
        <v>30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7"/>
      <c r="S22">
        <f t="shared" si="0"/>
        <v>0</v>
      </c>
    </row>
    <row r="23" spans="1:19" ht="15.75" x14ac:dyDescent="0.25">
      <c r="A23" s="13" t="s">
        <v>31</v>
      </c>
      <c r="B23" s="9"/>
      <c r="C23" s="9"/>
      <c r="D23" s="9"/>
      <c r="E23" s="9"/>
      <c r="F23" s="9"/>
      <c r="G23" s="9">
        <v>3</v>
      </c>
      <c r="H23" s="9">
        <v>6</v>
      </c>
      <c r="I23" s="9">
        <v>1</v>
      </c>
      <c r="J23" s="9"/>
      <c r="K23" s="9"/>
      <c r="L23" s="9"/>
      <c r="M23" s="9"/>
      <c r="N23" s="9"/>
      <c r="O23" s="9"/>
      <c r="P23" s="9"/>
      <c r="Q23" s="9"/>
      <c r="R23" s="7"/>
      <c r="S23">
        <f t="shared" si="0"/>
        <v>10</v>
      </c>
    </row>
    <row r="24" spans="1:19" ht="15.75" x14ac:dyDescent="0.25">
      <c r="A24" s="10" t="s">
        <v>32</v>
      </c>
      <c r="B24" s="9"/>
      <c r="C24" s="9"/>
      <c r="D24" s="9"/>
      <c r="E24" s="9"/>
      <c r="F24" s="9"/>
      <c r="G24" s="9">
        <v>1</v>
      </c>
      <c r="H24" s="9">
        <v>4</v>
      </c>
      <c r="I24" s="9"/>
      <c r="J24" s="9"/>
      <c r="K24" s="9"/>
      <c r="L24" s="9"/>
      <c r="M24" s="9"/>
      <c r="N24" s="9"/>
      <c r="O24" s="9"/>
      <c r="P24" s="9"/>
      <c r="Q24" s="9"/>
      <c r="R24" s="7"/>
      <c r="S24">
        <f t="shared" si="0"/>
        <v>5</v>
      </c>
    </row>
    <row r="25" spans="1:19" ht="15.75" x14ac:dyDescent="0.25">
      <c r="A25" s="10" t="s">
        <v>33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7"/>
      <c r="S25">
        <f t="shared" si="0"/>
        <v>0</v>
      </c>
    </row>
    <row r="26" spans="1:19" ht="15.75" x14ac:dyDescent="0.25">
      <c r="A26" s="13" t="s">
        <v>37</v>
      </c>
      <c r="B26" s="9"/>
      <c r="C26" s="9"/>
      <c r="D26" s="9"/>
      <c r="E26" s="9"/>
      <c r="F26" s="9"/>
      <c r="G26" s="9">
        <v>1</v>
      </c>
      <c r="H26" s="9">
        <v>1</v>
      </c>
      <c r="I26" s="9">
        <v>1</v>
      </c>
      <c r="J26" s="9"/>
      <c r="K26" s="9"/>
      <c r="L26" s="9"/>
      <c r="M26" s="9"/>
      <c r="N26" s="9"/>
      <c r="O26" s="9"/>
      <c r="P26" s="9"/>
      <c r="Q26" s="9"/>
      <c r="R26" s="7"/>
      <c r="S26">
        <f t="shared" si="0"/>
        <v>3</v>
      </c>
    </row>
    <row r="27" spans="1:19" ht="15.75" x14ac:dyDescent="0.25">
      <c r="A27" s="13" t="s">
        <v>38</v>
      </c>
      <c r="B27" s="9"/>
      <c r="C27" s="9"/>
      <c r="D27" s="9"/>
      <c r="E27" s="9"/>
      <c r="F27" s="9"/>
      <c r="G27" s="9">
        <v>1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7"/>
      <c r="S27">
        <f t="shared" si="0"/>
        <v>1</v>
      </c>
    </row>
    <row r="28" spans="1:19" ht="15.75" x14ac:dyDescent="0.25">
      <c r="A28" s="13" t="s">
        <v>39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7"/>
      <c r="S28">
        <f t="shared" si="0"/>
        <v>0</v>
      </c>
    </row>
    <row r="29" spans="1:19" ht="15.75" x14ac:dyDescent="0.25">
      <c r="A29" s="11" t="s">
        <v>13</v>
      </c>
      <c r="B29" s="12">
        <f t="shared" ref="B29:R29" si="1">SUM(B6:B28)</f>
        <v>0</v>
      </c>
      <c r="C29" s="12">
        <f t="shared" si="1"/>
        <v>0</v>
      </c>
      <c r="D29" s="12">
        <f t="shared" si="1"/>
        <v>0</v>
      </c>
      <c r="E29" s="12">
        <f t="shared" si="1"/>
        <v>0</v>
      </c>
      <c r="F29" s="12">
        <f t="shared" si="1"/>
        <v>40</v>
      </c>
      <c r="G29" s="12">
        <f t="shared" si="1"/>
        <v>1470</v>
      </c>
      <c r="H29" s="12">
        <f t="shared" si="1"/>
        <v>1200</v>
      </c>
      <c r="I29" s="12">
        <f t="shared" si="1"/>
        <v>323</v>
      </c>
      <c r="J29" s="12">
        <f t="shared" si="1"/>
        <v>0</v>
      </c>
      <c r="K29" s="12">
        <f t="shared" si="1"/>
        <v>0</v>
      </c>
      <c r="L29" s="12">
        <f t="shared" si="1"/>
        <v>0</v>
      </c>
      <c r="M29" s="12">
        <f t="shared" si="1"/>
        <v>0</v>
      </c>
      <c r="N29" s="12">
        <f t="shared" si="1"/>
        <v>0</v>
      </c>
      <c r="O29" s="12">
        <f t="shared" si="1"/>
        <v>0</v>
      </c>
      <c r="P29" s="12">
        <f t="shared" si="1"/>
        <v>0</v>
      </c>
      <c r="Q29" s="12">
        <f t="shared" si="1"/>
        <v>0</v>
      </c>
      <c r="R29" s="12">
        <f t="shared" si="1"/>
        <v>0</v>
      </c>
      <c r="S29" s="3"/>
    </row>
    <row r="34" spans="1:19" x14ac:dyDescent="0.25">
      <c r="A34" s="20" t="s">
        <v>0</v>
      </c>
      <c r="F34" s="112" t="s">
        <v>41</v>
      </c>
      <c r="G34" s="112"/>
      <c r="H34" s="112"/>
      <c r="I34" s="112"/>
      <c r="J34" s="112"/>
    </row>
    <row r="36" spans="1:19" ht="25.5" x14ac:dyDescent="0.25">
      <c r="A36" s="4" t="s">
        <v>2</v>
      </c>
      <c r="B36" s="105" t="s">
        <v>36</v>
      </c>
      <c r="C36" s="106"/>
      <c r="D36" s="106"/>
      <c r="E36" s="106"/>
      <c r="F36" s="105" t="s">
        <v>35</v>
      </c>
      <c r="G36" s="106"/>
      <c r="H36" s="106"/>
      <c r="I36" s="106"/>
      <c r="J36" s="107" t="s">
        <v>34</v>
      </c>
      <c r="K36" s="108"/>
      <c r="L36" s="108"/>
      <c r="M36" s="109"/>
      <c r="N36" s="107" t="s">
        <v>40</v>
      </c>
      <c r="O36" s="110"/>
      <c r="P36" s="110"/>
      <c r="Q36" s="111"/>
      <c r="R36" s="22" t="s">
        <v>3</v>
      </c>
      <c r="S36" s="6"/>
    </row>
    <row r="37" spans="1:19" ht="15.75" x14ac:dyDescent="0.25">
      <c r="A37" s="4" t="s">
        <v>4</v>
      </c>
      <c r="B37" s="14" t="s">
        <v>11</v>
      </c>
      <c r="C37" s="14" t="s">
        <v>12</v>
      </c>
      <c r="D37" s="14" t="s">
        <v>6</v>
      </c>
      <c r="E37" s="14" t="s">
        <v>7</v>
      </c>
      <c r="F37" s="14" t="s">
        <v>5</v>
      </c>
      <c r="G37" s="15" t="s">
        <v>10</v>
      </c>
      <c r="H37" s="14" t="s">
        <v>8</v>
      </c>
      <c r="I37" s="14" t="s">
        <v>9</v>
      </c>
      <c r="J37" s="16" t="s">
        <v>5</v>
      </c>
      <c r="K37" s="15" t="s">
        <v>10</v>
      </c>
      <c r="L37" s="17" t="s">
        <v>8</v>
      </c>
      <c r="M37" s="17" t="s">
        <v>9</v>
      </c>
      <c r="N37" s="16" t="s">
        <v>5</v>
      </c>
      <c r="O37" s="15" t="s">
        <v>10</v>
      </c>
      <c r="P37" s="17" t="s">
        <v>8</v>
      </c>
      <c r="Q37" s="17" t="s">
        <v>9</v>
      </c>
      <c r="R37" s="7"/>
      <c r="S37" s="8" t="s">
        <v>13</v>
      </c>
    </row>
    <row r="38" spans="1:19" ht="15.75" x14ac:dyDescent="0.25">
      <c r="A38" s="13" t="s">
        <v>14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7"/>
      <c r="S38">
        <f t="shared" ref="S38:S60" si="2">SUM(B38:R38)</f>
        <v>0</v>
      </c>
    </row>
    <row r="39" spans="1:19" ht="15.75" x14ac:dyDescent="0.25">
      <c r="A39" s="13" t="s">
        <v>15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7"/>
      <c r="S39">
        <f t="shared" si="2"/>
        <v>0</v>
      </c>
    </row>
    <row r="40" spans="1:19" ht="15.75" x14ac:dyDescent="0.25">
      <c r="A40" s="13" t="s">
        <v>16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7"/>
      <c r="S40">
        <f t="shared" si="2"/>
        <v>0</v>
      </c>
    </row>
    <row r="41" spans="1:19" ht="15.75" x14ac:dyDescent="0.25">
      <c r="A41" s="13" t="s">
        <v>17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7"/>
      <c r="S41">
        <f t="shared" si="2"/>
        <v>0</v>
      </c>
    </row>
    <row r="42" spans="1:19" ht="15.75" x14ac:dyDescent="0.25">
      <c r="A42" s="13" t="s">
        <v>18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7"/>
      <c r="S42">
        <f t="shared" si="2"/>
        <v>0</v>
      </c>
    </row>
    <row r="43" spans="1:19" ht="15.75" x14ac:dyDescent="0.25">
      <c r="A43" s="13" t="s">
        <v>19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7"/>
      <c r="S43">
        <f t="shared" si="2"/>
        <v>0</v>
      </c>
    </row>
    <row r="44" spans="1:19" ht="15.75" x14ac:dyDescent="0.25">
      <c r="A44" s="13" t="s">
        <v>20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7"/>
      <c r="S44">
        <f t="shared" si="2"/>
        <v>0</v>
      </c>
    </row>
    <row r="45" spans="1:19" ht="15.75" x14ac:dyDescent="0.25">
      <c r="A45" s="13" t="s">
        <v>21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7"/>
      <c r="S45">
        <f t="shared" si="2"/>
        <v>0</v>
      </c>
    </row>
    <row r="46" spans="1:19" ht="15.75" x14ac:dyDescent="0.25">
      <c r="A46" s="13" t="s">
        <v>22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7"/>
      <c r="S46">
        <f t="shared" si="2"/>
        <v>0</v>
      </c>
    </row>
    <row r="47" spans="1:19" ht="15.75" x14ac:dyDescent="0.25">
      <c r="A47" s="13" t="s">
        <v>23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7"/>
      <c r="S47">
        <f t="shared" si="2"/>
        <v>0</v>
      </c>
    </row>
    <row r="48" spans="1:19" ht="15.75" x14ac:dyDescent="0.25">
      <c r="A48" s="13" t="s">
        <v>24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7"/>
      <c r="S48">
        <f t="shared" si="2"/>
        <v>0</v>
      </c>
    </row>
    <row r="49" spans="1:19" ht="15.75" x14ac:dyDescent="0.25">
      <c r="A49" s="13" t="s">
        <v>25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7"/>
      <c r="S49">
        <f t="shared" si="2"/>
        <v>0</v>
      </c>
    </row>
    <row r="50" spans="1:19" ht="15.75" x14ac:dyDescent="0.25">
      <c r="A50" s="13" t="s">
        <v>26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7"/>
      <c r="S50">
        <f t="shared" si="2"/>
        <v>0</v>
      </c>
    </row>
    <row r="51" spans="1:19" ht="15.75" x14ac:dyDescent="0.25">
      <c r="A51" s="13" t="s">
        <v>27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7"/>
      <c r="S51">
        <f t="shared" si="2"/>
        <v>0</v>
      </c>
    </row>
    <row r="52" spans="1:19" ht="15.75" x14ac:dyDescent="0.25">
      <c r="A52" s="13" t="s">
        <v>28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7"/>
      <c r="S52">
        <f t="shared" si="2"/>
        <v>0</v>
      </c>
    </row>
    <row r="53" spans="1:19" ht="15.75" x14ac:dyDescent="0.25">
      <c r="A53" s="13" t="s">
        <v>29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7"/>
      <c r="S53">
        <f t="shared" si="2"/>
        <v>0</v>
      </c>
    </row>
    <row r="54" spans="1:19" ht="15.75" x14ac:dyDescent="0.25">
      <c r="A54" s="13" t="s">
        <v>30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7"/>
      <c r="S54">
        <f t="shared" si="2"/>
        <v>0</v>
      </c>
    </row>
    <row r="55" spans="1:19" ht="15.75" x14ac:dyDescent="0.25">
      <c r="A55" s="13" t="s">
        <v>31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7"/>
      <c r="S55">
        <f t="shared" si="2"/>
        <v>0</v>
      </c>
    </row>
    <row r="56" spans="1:19" ht="15.75" x14ac:dyDescent="0.25">
      <c r="A56" s="10" t="s">
        <v>32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7"/>
      <c r="S56">
        <f t="shared" si="2"/>
        <v>0</v>
      </c>
    </row>
    <row r="57" spans="1:19" ht="15.75" x14ac:dyDescent="0.25">
      <c r="A57" s="10" t="s">
        <v>33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7"/>
      <c r="S57">
        <f t="shared" si="2"/>
        <v>0</v>
      </c>
    </row>
    <row r="58" spans="1:19" ht="15.75" x14ac:dyDescent="0.25">
      <c r="A58" s="13" t="s">
        <v>37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7"/>
      <c r="S58">
        <f t="shared" si="2"/>
        <v>0</v>
      </c>
    </row>
    <row r="59" spans="1:19" ht="15.75" x14ac:dyDescent="0.25">
      <c r="A59" s="13" t="s">
        <v>38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7"/>
      <c r="S59">
        <f t="shared" si="2"/>
        <v>0</v>
      </c>
    </row>
    <row r="60" spans="1:19" ht="15.75" x14ac:dyDescent="0.25">
      <c r="A60" s="13" t="s">
        <v>39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7"/>
      <c r="S60">
        <f t="shared" si="2"/>
        <v>0</v>
      </c>
    </row>
    <row r="61" spans="1:19" ht="15.75" x14ac:dyDescent="0.25">
      <c r="A61" s="11" t="s">
        <v>13</v>
      </c>
      <c r="B61" s="12">
        <f t="shared" ref="B61:R61" si="3">SUM(B38:B60)</f>
        <v>0</v>
      </c>
      <c r="C61" s="12">
        <f t="shared" si="3"/>
        <v>0</v>
      </c>
      <c r="D61" s="12">
        <f t="shared" si="3"/>
        <v>0</v>
      </c>
      <c r="E61" s="12">
        <f t="shared" si="3"/>
        <v>0</v>
      </c>
      <c r="F61" s="12">
        <f t="shared" si="3"/>
        <v>0</v>
      </c>
      <c r="G61" s="12">
        <f t="shared" si="3"/>
        <v>0</v>
      </c>
      <c r="H61" s="12">
        <f t="shared" si="3"/>
        <v>0</v>
      </c>
      <c r="I61" s="12">
        <f t="shared" si="3"/>
        <v>0</v>
      </c>
      <c r="J61" s="12">
        <f t="shared" si="3"/>
        <v>0</v>
      </c>
      <c r="K61" s="12">
        <f t="shared" si="3"/>
        <v>0</v>
      </c>
      <c r="L61" s="12">
        <f t="shared" si="3"/>
        <v>0</v>
      </c>
      <c r="M61" s="12">
        <f t="shared" si="3"/>
        <v>0</v>
      </c>
      <c r="N61" s="12">
        <f t="shared" si="3"/>
        <v>0</v>
      </c>
      <c r="O61" s="12">
        <f t="shared" si="3"/>
        <v>0</v>
      </c>
      <c r="P61" s="12">
        <f t="shared" si="3"/>
        <v>0</v>
      </c>
      <c r="Q61" s="12">
        <f t="shared" si="3"/>
        <v>0</v>
      </c>
      <c r="R61" s="12">
        <f t="shared" si="3"/>
        <v>0</v>
      </c>
      <c r="S61" s="3"/>
    </row>
  </sheetData>
  <mergeCells count="9">
    <mergeCell ref="B36:E36"/>
    <mergeCell ref="F36:I36"/>
    <mergeCell ref="J36:M36"/>
    <mergeCell ref="N36:Q36"/>
    <mergeCell ref="B4:E4"/>
    <mergeCell ref="F4:I4"/>
    <mergeCell ref="J4:M4"/>
    <mergeCell ref="N4:Q4"/>
    <mergeCell ref="F34:J3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1"/>
  <sheetViews>
    <sheetView workbookViewId="0">
      <selection activeCell="K24" sqref="K24"/>
    </sheetView>
  </sheetViews>
  <sheetFormatPr baseColWidth="10" defaultRowHeight="15" x14ac:dyDescent="0.25"/>
  <cols>
    <col min="1" max="1" width="9.140625" customWidth="1"/>
    <col min="2" max="2" width="11.85546875" customWidth="1"/>
    <col min="3" max="3" width="8.140625" customWidth="1"/>
    <col min="4" max="4" width="7.5703125" customWidth="1"/>
    <col min="5" max="5" width="7.28515625" customWidth="1"/>
    <col min="6" max="6" width="7.85546875" customWidth="1"/>
    <col min="7" max="7" width="7.140625" customWidth="1"/>
    <col min="8" max="8" width="7.28515625" customWidth="1"/>
    <col min="9" max="9" width="7.140625" customWidth="1"/>
    <col min="10" max="12" width="7.42578125" customWidth="1"/>
    <col min="13" max="17" width="7.5703125" customWidth="1"/>
  </cols>
  <sheetData>
    <row r="2" spans="1:19" ht="15.75" x14ac:dyDescent="0.25">
      <c r="A2" s="1" t="s">
        <v>0</v>
      </c>
      <c r="B2" s="2">
        <v>43425</v>
      </c>
      <c r="D2" s="19" t="s">
        <v>1</v>
      </c>
      <c r="E2" s="19"/>
      <c r="M2" s="3"/>
      <c r="N2" s="3"/>
      <c r="O2" s="3"/>
      <c r="P2" s="3"/>
      <c r="Q2" s="3"/>
      <c r="R2" s="3"/>
    </row>
    <row r="3" spans="1:19" x14ac:dyDescent="0.25">
      <c r="M3" s="3"/>
      <c r="N3" s="3"/>
      <c r="O3" s="3"/>
      <c r="P3" s="3"/>
      <c r="Q3" s="3"/>
      <c r="R3" s="3"/>
    </row>
    <row r="4" spans="1:19" ht="51" customHeight="1" x14ac:dyDescent="0.25">
      <c r="A4" s="4" t="s">
        <v>2</v>
      </c>
      <c r="B4" s="105" t="s">
        <v>36</v>
      </c>
      <c r="C4" s="106"/>
      <c r="D4" s="106"/>
      <c r="E4" s="106"/>
      <c r="F4" s="105" t="s">
        <v>35</v>
      </c>
      <c r="G4" s="106"/>
      <c r="H4" s="106"/>
      <c r="I4" s="106"/>
      <c r="J4" s="107" t="s">
        <v>34</v>
      </c>
      <c r="K4" s="108"/>
      <c r="L4" s="108"/>
      <c r="M4" s="109"/>
      <c r="N4" s="107" t="s">
        <v>40</v>
      </c>
      <c r="O4" s="110"/>
      <c r="P4" s="110"/>
      <c r="Q4" s="111"/>
      <c r="R4" s="22" t="s">
        <v>3</v>
      </c>
      <c r="S4" s="6"/>
    </row>
    <row r="5" spans="1:19" ht="15.75" x14ac:dyDescent="0.25">
      <c r="A5" s="4" t="s">
        <v>4</v>
      </c>
      <c r="B5" s="14" t="s">
        <v>11</v>
      </c>
      <c r="C5" s="14" t="s">
        <v>12</v>
      </c>
      <c r="D5" s="14" t="s">
        <v>6</v>
      </c>
      <c r="E5" s="14" t="s">
        <v>7</v>
      </c>
      <c r="F5" s="14" t="s">
        <v>5</v>
      </c>
      <c r="G5" s="15" t="s">
        <v>10</v>
      </c>
      <c r="H5" s="14" t="s">
        <v>8</v>
      </c>
      <c r="I5" s="14" t="s">
        <v>9</v>
      </c>
      <c r="J5" s="16" t="s">
        <v>5</v>
      </c>
      <c r="K5" s="15" t="s">
        <v>10</v>
      </c>
      <c r="L5" s="17" t="s">
        <v>8</v>
      </c>
      <c r="M5" s="17" t="s">
        <v>9</v>
      </c>
      <c r="N5" s="16" t="s">
        <v>5</v>
      </c>
      <c r="O5" s="15" t="s">
        <v>10</v>
      </c>
      <c r="P5" s="17" t="s">
        <v>8</v>
      </c>
      <c r="Q5" s="17" t="s">
        <v>9</v>
      </c>
      <c r="R5" s="7"/>
      <c r="S5" s="8" t="s">
        <v>13</v>
      </c>
    </row>
    <row r="6" spans="1:19" ht="15.75" x14ac:dyDescent="0.25">
      <c r="A6" s="13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7"/>
      <c r="S6">
        <f t="shared" ref="S6:S28" si="0">SUM(B6:R6)</f>
        <v>0</v>
      </c>
    </row>
    <row r="7" spans="1:19" ht="15.75" x14ac:dyDescent="0.25">
      <c r="A7" s="13" t="s">
        <v>15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7"/>
      <c r="S7">
        <f t="shared" si="0"/>
        <v>0</v>
      </c>
    </row>
    <row r="8" spans="1:19" ht="15.75" x14ac:dyDescent="0.25">
      <c r="A8" s="13" t="s">
        <v>16</v>
      </c>
      <c r="B8" s="9"/>
      <c r="C8" s="9"/>
      <c r="D8" s="9"/>
      <c r="E8" s="9"/>
      <c r="F8" s="9">
        <v>2</v>
      </c>
      <c r="G8" s="9">
        <v>28</v>
      </c>
      <c r="H8" s="9">
        <v>6</v>
      </c>
      <c r="I8" s="9">
        <v>2</v>
      </c>
      <c r="J8" s="9"/>
      <c r="K8" s="9"/>
      <c r="L8" s="9"/>
      <c r="M8" s="9"/>
      <c r="N8" s="9"/>
      <c r="O8" s="9"/>
      <c r="P8" s="9"/>
      <c r="Q8" s="9"/>
      <c r="R8" s="7"/>
      <c r="S8">
        <f t="shared" si="0"/>
        <v>38</v>
      </c>
    </row>
    <row r="9" spans="1:19" ht="15.75" x14ac:dyDescent="0.25">
      <c r="A9" s="13" t="s">
        <v>17</v>
      </c>
      <c r="B9" s="9"/>
      <c r="C9" s="9"/>
      <c r="D9" s="9"/>
      <c r="E9" s="9"/>
      <c r="F9" s="9"/>
      <c r="G9" s="9">
        <v>1</v>
      </c>
      <c r="H9" s="9"/>
      <c r="I9" s="9"/>
      <c r="J9" s="9"/>
      <c r="K9" s="9"/>
      <c r="L9" s="9"/>
      <c r="M9" s="9"/>
      <c r="N9" s="9"/>
      <c r="O9" s="9"/>
      <c r="P9" s="9"/>
      <c r="Q9" s="9"/>
      <c r="R9" s="7"/>
      <c r="S9">
        <f t="shared" si="0"/>
        <v>1</v>
      </c>
    </row>
    <row r="10" spans="1:19" ht="15.75" x14ac:dyDescent="0.25">
      <c r="A10" s="13" t="s">
        <v>18</v>
      </c>
      <c r="B10" s="9"/>
      <c r="C10" s="9"/>
      <c r="D10" s="9"/>
      <c r="E10" s="9"/>
      <c r="F10" s="9"/>
      <c r="G10" s="9">
        <v>3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7"/>
      <c r="S10">
        <f t="shared" si="0"/>
        <v>3</v>
      </c>
    </row>
    <row r="11" spans="1:19" ht="15.75" x14ac:dyDescent="0.25">
      <c r="A11" s="13" t="s">
        <v>19</v>
      </c>
      <c r="B11" s="9"/>
      <c r="C11" s="9"/>
      <c r="D11" s="9"/>
      <c r="E11" s="9"/>
      <c r="F11" s="9"/>
      <c r="G11" s="9">
        <v>50</v>
      </c>
      <c r="H11" s="9">
        <v>77</v>
      </c>
      <c r="I11" s="9">
        <v>2</v>
      </c>
      <c r="J11" s="9"/>
      <c r="K11" s="9"/>
      <c r="L11" s="9"/>
      <c r="M11" s="9"/>
      <c r="N11" s="9"/>
      <c r="O11" s="9"/>
      <c r="P11" s="9"/>
      <c r="Q11" s="9"/>
      <c r="R11" s="7"/>
      <c r="S11">
        <f t="shared" si="0"/>
        <v>129</v>
      </c>
    </row>
    <row r="12" spans="1:19" ht="15.75" x14ac:dyDescent="0.25">
      <c r="A12" s="13" t="s">
        <v>20</v>
      </c>
      <c r="B12" s="9"/>
      <c r="C12" s="9"/>
      <c r="D12" s="9"/>
      <c r="E12" s="9"/>
      <c r="F12" s="9"/>
      <c r="G12" s="9">
        <v>3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7"/>
      <c r="S12">
        <f t="shared" si="0"/>
        <v>3</v>
      </c>
    </row>
    <row r="13" spans="1:19" ht="15.75" x14ac:dyDescent="0.25">
      <c r="A13" s="13" t="s">
        <v>21</v>
      </c>
      <c r="B13" s="9"/>
      <c r="C13" s="9"/>
      <c r="D13" s="9"/>
      <c r="E13" s="9"/>
      <c r="F13" s="9"/>
      <c r="G13" s="9">
        <v>17</v>
      </c>
      <c r="H13" s="9">
        <v>9</v>
      </c>
      <c r="I13" s="9"/>
      <c r="J13" s="9"/>
      <c r="K13" s="9"/>
      <c r="L13" s="9"/>
      <c r="M13" s="9"/>
      <c r="N13" s="9"/>
      <c r="O13" s="9"/>
      <c r="P13" s="9"/>
      <c r="Q13" s="9"/>
      <c r="R13" s="7"/>
      <c r="S13">
        <f t="shared" si="0"/>
        <v>26</v>
      </c>
    </row>
    <row r="14" spans="1:19" ht="15.75" x14ac:dyDescent="0.25">
      <c r="A14" s="13" t="s">
        <v>22</v>
      </c>
      <c r="B14" s="9"/>
      <c r="C14" s="9"/>
      <c r="D14" s="9"/>
      <c r="E14" s="9"/>
      <c r="F14" s="9"/>
      <c r="G14" s="9">
        <v>7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7"/>
      <c r="S14">
        <f t="shared" si="0"/>
        <v>7</v>
      </c>
    </row>
    <row r="15" spans="1:19" ht="15.75" x14ac:dyDescent="0.25">
      <c r="A15" s="13" t="s">
        <v>23</v>
      </c>
      <c r="B15" s="9"/>
      <c r="C15" s="9"/>
      <c r="D15" s="9"/>
      <c r="E15" s="9"/>
      <c r="F15" s="9"/>
      <c r="G15" s="9">
        <v>16</v>
      </c>
      <c r="H15" s="9">
        <v>2</v>
      </c>
      <c r="I15" s="9"/>
      <c r="J15" s="9"/>
      <c r="K15" s="9"/>
      <c r="L15" s="9"/>
      <c r="M15" s="9"/>
      <c r="N15" s="9"/>
      <c r="O15" s="9"/>
      <c r="P15" s="9"/>
      <c r="Q15" s="9"/>
      <c r="R15" s="7"/>
      <c r="S15">
        <f t="shared" si="0"/>
        <v>18</v>
      </c>
    </row>
    <row r="16" spans="1:19" ht="15.75" x14ac:dyDescent="0.25">
      <c r="A16" s="13" t="s">
        <v>24</v>
      </c>
      <c r="B16" s="9"/>
      <c r="C16" s="9"/>
      <c r="D16" s="9"/>
      <c r="E16" s="9"/>
      <c r="F16" s="9"/>
      <c r="G16" s="9">
        <v>11</v>
      </c>
      <c r="H16" s="9">
        <v>1</v>
      </c>
      <c r="I16" s="9"/>
      <c r="J16" s="9"/>
      <c r="K16" s="9"/>
      <c r="L16" s="9"/>
      <c r="M16" s="9"/>
      <c r="N16" s="9"/>
      <c r="O16" s="9"/>
      <c r="P16" s="9"/>
      <c r="Q16" s="9"/>
      <c r="R16" s="7"/>
      <c r="S16">
        <f t="shared" si="0"/>
        <v>12</v>
      </c>
    </row>
    <row r="17" spans="1:19" ht="15.75" x14ac:dyDescent="0.25">
      <c r="A17" s="13" t="s">
        <v>25</v>
      </c>
      <c r="B17" s="9"/>
      <c r="C17" s="9"/>
      <c r="D17" s="9"/>
      <c r="E17" s="9"/>
      <c r="F17" s="9"/>
      <c r="G17" s="9">
        <v>11</v>
      </c>
      <c r="H17" s="9">
        <v>2</v>
      </c>
      <c r="I17" s="9"/>
      <c r="J17" s="9"/>
      <c r="K17" s="9"/>
      <c r="L17" s="9"/>
      <c r="M17" s="9"/>
      <c r="N17" s="9"/>
      <c r="O17" s="9"/>
      <c r="P17" s="9"/>
      <c r="Q17" s="9"/>
      <c r="R17" s="7"/>
      <c r="S17">
        <f t="shared" si="0"/>
        <v>13</v>
      </c>
    </row>
    <row r="18" spans="1:19" ht="15.75" x14ac:dyDescent="0.25">
      <c r="A18" s="13" t="s">
        <v>26</v>
      </c>
      <c r="B18" s="9"/>
      <c r="C18" s="9"/>
      <c r="D18" s="9"/>
      <c r="E18" s="9"/>
      <c r="F18" s="9"/>
      <c r="G18" s="9">
        <v>16</v>
      </c>
      <c r="H18" s="9">
        <v>1</v>
      </c>
      <c r="I18" s="9"/>
      <c r="J18" s="9"/>
      <c r="K18" s="9"/>
      <c r="L18" s="9"/>
      <c r="M18" s="9"/>
      <c r="N18" s="9"/>
      <c r="O18" s="9"/>
      <c r="P18" s="9"/>
      <c r="Q18" s="9"/>
      <c r="R18" s="7"/>
      <c r="S18">
        <f t="shared" si="0"/>
        <v>17</v>
      </c>
    </row>
    <row r="19" spans="1:19" ht="15.75" x14ac:dyDescent="0.25">
      <c r="A19" s="13" t="s">
        <v>27</v>
      </c>
      <c r="B19" s="9"/>
      <c r="C19" s="9"/>
      <c r="D19" s="9"/>
      <c r="E19" s="9"/>
      <c r="F19" s="9"/>
      <c r="G19" s="9">
        <v>4</v>
      </c>
      <c r="H19" s="9">
        <v>2</v>
      </c>
      <c r="I19" s="9"/>
      <c r="J19" s="9"/>
      <c r="K19" s="9"/>
      <c r="L19" s="9"/>
      <c r="M19" s="9"/>
      <c r="N19" s="9"/>
      <c r="O19" s="9"/>
      <c r="P19" s="9"/>
      <c r="Q19" s="9"/>
      <c r="R19" s="7"/>
      <c r="S19">
        <f t="shared" si="0"/>
        <v>6</v>
      </c>
    </row>
    <row r="20" spans="1:19" ht="15.75" x14ac:dyDescent="0.25">
      <c r="A20" s="13" t="s">
        <v>28</v>
      </c>
      <c r="B20" s="9"/>
      <c r="C20" s="9"/>
      <c r="D20" s="9"/>
      <c r="E20" s="9"/>
      <c r="F20" s="9"/>
      <c r="G20" s="9"/>
      <c r="H20" s="9">
        <v>8</v>
      </c>
      <c r="I20" s="9"/>
      <c r="J20" s="9"/>
      <c r="K20" s="9"/>
      <c r="L20" s="9"/>
      <c r="M20" s="9"/>
      <c r="N20" s="9"/>
      <c r="O20" s="9"/>
      <c r="P20" s="9"/>
      <c r="Q20" s="9"/>
      <c r="R20" s="7"/>
      <c r="S20">
        <f t="shared" si="0"/>
        <v>8</v>
      </c>
    </row>
    <row r="21" spans="1:19" ht="15.75" x14ac:dyDescent="0.25">
      <c r="A21" s="13" t="s">
        <v>29</v>
      </c>
      <c r="B21" s="9"/>
      <c r="C21" s="9"/>
      <c r="D21" s="9"/>
      <c r="E21" s="9"/>
      <c r="F21" s="9">
        <v>1</v>
      </c>
      <c r="G21" s="9">
        <v>5</v>
      </c>
      <c r="H21" s="9">
        <v>35</v>
      </c>
      <c r="I21" s="9"/>
      <c r="J21" s="9"/>
      <c r="K21" s="9"/>
      <c r="L21" s="9"/>
      <c r="M21" s="9"/>
      <c r="N21" s="9"/>
      <c r="O21" s="9"/>
      <c r="P21" s="9"/>
      <c r="Q21" s="9"/>
      <c r="R21" s="7"/>
      <c r="S21">
        <f t="shared" si="0"/>
        <v>41</v>
      </c>
    </row>
    <row r="22" spans="1:19" ht="15.75" x14ac:dyDescent="0.25">
      <c r="A22" s="13" t="s">
        <v>30</v>
      </c>
      <c r="B22" s="9"/>
      <c r="C22" s="9"/>
      <c r="D22" s="9"/>
      <c r="E22" s="9"/>
      <c r="F22" s="9"/>
      <c r="G22" s="9">
        <v>23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7"/>
      <c r="S22">
        <f t="shared" si="0"/>
        <v>23</v>
      </c>
    </row>
    <row r="23" spans="1:19" ht="15.75" x14ac:dyDescent="0.25">
      <c r="A23" s="13" t="s">
        <v>31</v>
      </c>
      <c r="B23" s="9"/>
      <c r="C23" s="9"/>
      <c r="D23" s="9"/>
      <c r="E23" s="9"/>
      <c r="F23" s="9"/>
      <c r="G23" s="9">
        <v>35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7"/>
      <c r="S23">
        <f t="shared" si="0"/>
        <v>35</v>
      </c>
    </row>
    <row r="24" spans="1:19" ht="15.75" x14ac:dyDescent="0.25">
      <c r="A24" s="10" t="s">
        <v>32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7"/>
      <c r="S24">
        <f t="shared" si="0"/>
        <v>0</v>
      </c>
    </row>
    <row r="25" spans="1:19" ht="15.75" x14ac:dyDescent="0.25">
      <c r="A25" s="10" t="s">
        <v>33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7"/>
      <c r="S25">
        <f t="shared" si="0"/>
        <v>0</v>
      </c>
    </row>
    <row r="26" spans="1:19" ht="15.75" x14ac:dyDescent="0.25">
      <c r="A26" s="13" t="s">
        <v>37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7"/>
      <c r="S26">
        <f t="shared" si="0"/>
        <v>0</v>
      </c>
    </row>
    <row r="27" spans="1:19" ht="15.75" x14ac:dyDescent="0.25">
      <c r="A27" s="13" t="s">
        <v>38</v>
      </c>
      <c r="B27" s="9"/>
      <c r="C27" s="9"/>
      <c r="D27" s="9"/>
      <c r="E27" s="9"/>
      <c r="F27" s="9"/>
      <c r="G27" s="9">
        <v>1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7"/>
      <c r="S27">
        <f t="shared" si="0"/>
        <v>1</v>
      </c>
    </row>
    <row r="28" spans="1:19" ht="15.75" x14ac:dyDescent="0.25">
      <c r="A28" s="13" t="s">
        <v>39</v>
      </c>
      <c r="B28" s="9"/>
      <c r="C28" s="9"/>
      <c r="D28" s="9"/>
      <c r="E28" s="9"/>
      <c r="F28" s="9"/>
      <c r="G28" s="9">
        <v>12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7"/>
      <c r="S28">
        <f t="shared" si="0"/>
        <v>12</v>
      </c>
    </row>
    <row r="29" spans="1:19" ht="15.75" x14ac:dyDescent="0.25">
      <c r="A29" s="11" t="s">
        <v>13</v>
      </c>
      <c r="B29" s="12">
        <f t="shared" ref="B29:R29" si="1">SUM(B6:B28)</f>
        <v>0</v>
      </c>
      <c r="C29" s="12">
        <f t="shared" si="1"/>
        <v>0</v>
      </c>
      <c r="D29" s="12">
        <f t="shared" si="1"/>
        <v>0</v>
      </c>
      <c r="E29" s="12">
        <f t="shared" si="1"/>
        <v>0</v>
      </c>
      <c r="F29" s="12">
        <f t="shared" si="1"/>
        <v>3</v>
      </c>
      <c r="G29" s="12">
        <f t="shared" si="1"/>
        <v>243</v>
      </c>
      <c r="H29" s="12">
        <f t="shared" si="1"/>
        <v>143</v>
      </c>
      <c r="I29" s="12">
        <f t="shared" si="1"/>
        <v>4</v>
      </c>
      <c r="J29" s="12">
        <f t="shared" si="1"/>
        <v>0</v>
      </c>
      <c r="K29" s="12">
        <f t="shared" si="1"/>
        <v>0</v>
      </c>
      <c r="L29" s="12">
        <f t="shared" si="1"/>
        <v>0</v>
      </c>
      <c r="M29" s="12">
        <f t="shared" si="1"/>
        <v>0</v>
      </c>
      <c r="N29" s="12">
        <f t="shared" si="1"/>
        <v>0</v>
      </c>
      <c r="O29" s="12">
        <f t="shared" si="1"/>
        <v>0</v>
      </c>
      <c r="P29" s="12">
        <f t="shared" si="1"/>
        <v>0</v>
      </c>
      <c r="Q29" s="12">
        <f t="shared" si="1"/>
        <v>0</v>
      </c>
      <c r="R29" s="12">
        <f t="shared" si="1"/>
        <v>0</v>
      </c>
      <c r="S29" s="3"/>
    </row>
    <row r="34" spans="1:19" x14ac:dyDescent="0.25">
      <c r="A34" s="20" t="s">
        <v>0</v>
      </c>
      <c r="F34" s="112" t="s">
        <v>41</v>
      </c>
      <c r="G34" s="112"/>
      <c r="H34" s="112"/>
      <c r="I34" s="112"/>
      <c r="J34" s="112"/>
    </row>
    <row r="36" spans="1:19" ht="25.5" x14ac:dyDescent="0.25">
      <c r="A36" s="4" t="s">
        <v>2</v>
      </c>
      <c r="B36" s="105" t="s">
        <v>36</v>
      </c>
      <c r="C36" s="106"/>
      <c r="D36" s="106"/>
      <c r="E36" s="106"/>
      <c r="F36" s="105" t="s">
        <v>35</v>
      </c>
      <c r="G36" s="106"/>
      <c r="H36" s="106"/>
      <c r="I36" s="106"/>
      <c r="J36" s="107" t="s">
        <v>34</v>
      </c>
      <c r="K36" s="108"/>
      <c r="L36" s="108"/>
      <c r="M36" s="109"/>
      <c r="N36" s="107" t="s">
        <v>40</v>
      </c>
      <c r="O36" s="110"/>
      <c r="P36" s="110"/>
      <c r="Q36" s="111"/>
      <c r="R36" s="22" t="s">
        <v>3</v>
      </c>
      <c r="S36" s="6"/>
    </row>
    <row r="37" spans="1:19" ht="15.75" x14ac:dyDescent="0.25">
      <c r="A37" s="4" t="s">
        <v>4</v>
      </c>
      <c r="B37" s="14" t="s">
        <v>11</v>
      </c>
      <c r="C37" s="14" t="s">
        <v>12</v>
      </c>
      <c r="D37" s="14" t="s">
        <v>6</v>
      </c>
      <c r="E37" s="14" t="s">
        <v>7</v>
      </c>
      <c r="F37" s="14" t="s">
        <v>5</v>
      </c>
      <c r="G37" s="15" t="s">
        <v>10</v>
      </c>
      <c r="H37" s="14" t="s">
        <v>8</v>
      </c>
      <c r="I37" s="14" t="s">
        <v>9</v>
      </c>
      <c r="J37" s="16" t="s">
        <v>5</v>
      </c>
      <c r="K37" s="15" t="s">
        <v>10</v>
      </c>
      <c r="L37" s="17" t="s">
        <v>8</v>
      </c>
      <c r="M37" s="17" t="s">
        <v>9</v>
      </c>
      <c r="N37" s="16" t="s">
        <v>5</v>
      </c>
      <c r="O37" s="15" t="s">
        <v>10</v>
      </c>
      <c r="P37" s="17" t="s">
        <v>8</v>
      </c>
      <c r="Q37" s="17" t="s">
        <v>9</v>
      </c>
      <c r="R37" s="7"/>
      <c r="S37" s="8" t="s">
        <v>13</v>
      </c>
    </row>
    <row r="38" spans="1:19" ht="15.75" x14ac:dyDescent="0.25">
      <c r="A38" s="13" t="s">
        <v>14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7"/>
      <c r="S38">
        <f t="shared" ref="S38:S60" si="2">SUM(B38:R38)</f>
        <v>0</v>
      </c>
    </row>
    <row r="39" spans="1:19" ht="15.75" x14ac:dyDescent="0.25">
      <c r="A39" s="13" t="s">
        <v>15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7"/>
      <c r="S39">
        <f t="shared" si="2"/>
        <v>0</v>
      </c>
    </row>
    <row r="40" spans="1:19" ht="15.75" x14ac:dyDescent="0.25">
      <c r="A40" s="13" t="s">
        <v>16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7"/>
      <c r="S40">
        <f t="shared" si="2"/>
        <v>0</v>
      </c>
    </row>
    <row r="41" spans="1:19" ht="15.75" x14ac:dyDescent="0.25">
      <c r="A41" s="13" t="s">
        <v>17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7"/>
      <c r="S41">
        <f t="shared" si="2"/>
        <v>0</v>
      </c>
    </row>
    <row r="42" spans="1:19" ht="15.75" x14ac:dyDescent="0.25">
      <c r="A42" s="13" t="s">
        <v>18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7"/>
      <c r="S42">
        <f t="shared" si="2"/>
        <v>0</v>
      </c>
    </row>
    <row r="43" spans="1:19" ht="15.75" x14ac:dyDescent="0.25">
      <c r="A43" s="13" t="s">
        <v>19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7"/>
      <c r="S43">
        <f t="shared" si="2"/>
        <v>0</v>
      </c>
    </row>
    <row r="44" spans="1:19" ht="15.75" x14ac:dyDescent="0.25">
      <c r="A44" s="13" t="s">
        <v>20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7"/>
      <c r="S44">
        <f t="shared" si="2"/>
        <v>0</v>
      </c>
    </row>
    <row r="45" spans="1:19" ht="15.75" x14ac:dyDescent="0.25">
      <c r="A45" s="13" t="s">
        <v>21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7"/>
      <c r="S45">
        <f t="shared" si="2"/>
        <v>0</v>
      </c>
    </row>
    <row r="46" spans="1:19" ht="15.75" x14ac:dyDescent="0.25">
      <c r="A46" s="13" t="s">
        <v>22</v>
      </c>
      <c r="B46" s="9"/>
      <c r="C46" s="9"/>
      <c r="D46" s="9"/>
      <c r="E46" s="9"/>
      <c r="F46" s="9"/>
      <c r="G46" s="9"/>
      <c r="H46" s="9">
        <v>1</v>
      </c>
      <c r="I46" s="9"/>
      <c r="J46" s="9"/>
      <c r="K46" s="9"/>
      <c r="L46" s="9"/>
      <c r="M46" s="9"/>
      <c r="N46" s="9"/>
      <c r="O46" s="9"/>
      <c r="P46" s="9"/>
      <c r="Q46" s="9"/>
      <c r="R46" s="7"/>
      <c r="S46">
        <f t="shared" si="2"/>
        <v>1</v>
      </c>
    </row>
    <row r="47" spans="1:19" ht="15.75" x14ac:dyDescent="0.25">
      <c r="A47" s="13" t="s">
        <v>23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7"/>
      <c r="S47">
        <f t="shared" si="2"/>
        <v>0</v>
      </c>
    </row>
    <row r="48" spans="1:19" ht="15.75" x14ac:dyDescent="0.25">
      <c r="A48" s="13" t="s">
        <v>24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7"/>
      <c r="S48">
        <f t="shared" si="2"/>
        <v>0</v>
      </c>
    </row>
    <row r="49" spans="1:19" ht="15.75" x14ac:dyDescent="0.25">
      <c r="A49" s="13" t="s">
        <v>25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7"/>
      <c r="S49">
        <f t="shared" si="2"/>
        <v>0</v>
      </c>
    </row>
    <row r="50" spans="1:19" ht="15.75" x14ac:dyDescent="0.25">
      <c r="A50" s="13" t="s">
        <v>26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7"/>
      <c r="S50">
        <f t="shared" si="2"/>
        <v>0</v>
      </c>
    </row>
    <row r="51" spans="1:19" ht="15.75" x14ac:dyDescent="0.25">
      <c r="A51" s="13" t="s">
        <v>27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7"/>
      <c r="S51">
        <f t="shared" si="2"/>
        <v>0</v>
      </c>
    </row>
    <row r="52" spans="1:19" ht="15.75" x14ac:dyDescent="0.25">
      <c r="A52" s="13" t="s">
        <v>28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7"/>
      <c r="S52">
        <f t="shared" si="2"/>
        <v>0</v>
      </c>
    </row>
    <row r="53" spans="1:19" ht="15.75" x14ac:dyDescent="0.25">
      <c r="A53" s="13" t="s">
        <v>29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7"/>
      <c r="S53">
        <f t="shared" si="2"/>
        <v>0</v>
      </c>
    </row>
    <row r="54" spans="1:19" ht="15.75" x14ac:dyDescent="0.25">
      <c r="A54" s="13" t="s">
        <v>30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7"/>
      <c r="S54">
        <f t="shared" si="2"/>
        <v>0</v>
      </c>
    </row>
    <row r="55" spans="1:19" ht="15.75" x14ac:dyDescent="0.25">
      <c r="A55" s="13" t="s">
        <v>31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7"/>
      <c r="S55">
        <f t="shared" si="2"/>
        <v>0</v>
      </c>
    </row>
    <row r="56" spans="1:19" ht="15.75" x14ac:dyDescent="0.25">
      <c r="A56" s="10" t="s">
        <v>32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7"/>
      <c r="S56">
        <f t="shared" si="2"/>
        <v>0</v>
      </c>
    </row>
    <row r="57" spans="1:19" ht="15.75" x14ac:dyDescent="0.25">
      <c r="A57" s="10" t="s">
        <v>33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7"/>
      <c r="S57">
        <f t="shared" si="2"/>
        <v>0</v>
      </c>
    </row>
    <row r="58" spans="1:19" ht="15.75" x14ac:dyDescent="0.25">
      <c r="A58" s="13" t="s">
        <v>37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7"/>
      <c r="S58">
        <f t="shared" si="2"/>
        <v>0</v>
      </c>
    </row>
    <row r="59" spans="1:19" ht="15.75" x14ac:dyDescent="0.25">
      <c r="A59" s="13" t="s">
        <v>38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7"/>
      <c r="S59">
        <f t="shared" si="2"/>
        <v>0</v>
      </c>
    </row>
    <row r="60" spans="1:19" ht="15.75" x14ac:dyDescent="0.25">
      <c r="A60" s="13" t="s">
        <v>39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7"/>
      <c r="S60">
        <f t="shared" si="2"/>
        <v>0</v>
      </c>
    </row>
    <row r="61" spans="1:19" ht="15.75" x14ac:dyDescent="0.25">
      <c r="A61" s="11" t="s">
        <v>13</v>
      </c>
      <c r="B61" s="12">
        <f t="shared" ref="B61:I61" si="3">SUM(B38:B60)</f>
        <v>0</v>
      </c>
      <c r="C61" s="12">
        <f t="shared" si="3"/>
        <v>0</v>
      </c>
      <c r="D61" s="12">
        <f t="shared" si="3"/>
        <v>0</v>
      </c>
      <c r="E61" s="12">
        <f t="shared" si="3"/>
        <v>0</v>
      </c>
      <c r="F61" s="12">
        <f t="shared" si="3"/>
        <v>0</v>
      </c>
      <c r="G61" s="12">
        <f t="shared" si="3"/>
        <v>0</v>
      </c>
      <c r="H61" s="12">
        <f t="shared" si="3"/>
        <v>1</v>
      </c>
      <c r="I61" s="12">
        <f t="shared" si="3"/>
        <v>0</v>
      </c>
      <c r="J61" s="12">
        <f t="shared" ref="J61:R61" si="4">SUM(J38:J60)</f>
        <v>0</v>
      </c>
      <c r="K61" s="12">
        <f t="shared" si="4"/>
        <v>0</v>
      </c>
      <c r="L61" s="12">
        <f t="shared" si="4"/>
        <v>0</v>
      </c>
      <c r="M61" s="12">
        <f t="shared" si="4"/>
        <v>0</v>
      </c>
      <c r="N61" s="12">
        <f t="shared" si="4"/>
        <v>0</v>
      </c>
      <c r="O61" s="12">
        <f t="shared" si="4"/>
        <v>0</v>
      </c>
      <c r="P61" s="12">
        <f t="shared" si="4"/>
        <v>0</v>
      </c>
      <c r="Q61" s="12">
        <f t="shared" si="4"/>
        <v>0</v>
      </c>
      <c r="R61" s="12">
        <f t="shared" si="4"/>
        <v>0</v>
      </c>
      <c r="S61" s="3"/>
    </row>
  </sheetData>
  <mergeCells count="9">
    <mergeCell ref="B36:E36"/>
    <mergeCell ref="F36:I36"/>
    <mergeCell ref="J36:M36"/>
    <mergeCell ref="N36:Q36"/>
    <mergeCell ref="B4:E4"/>
    <mergeCell ref="F4:I4"/>
    <mergeCell ref="J4:M4"/>
    <mergeCell ref="N4:Q4"/>
    <mergeCell ref="F34:J3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1"/>
  <sheetViews>
    <sheetView workbookViewId="0">
      <selection sqref="A1:S61"/>
    </sheetView>
  </sheetViews>
  <sheetFormatPr baseColWidth="10" defaultRowHeight="15" x14ac:dyDescent="0.25"/>
  <sheetData>
    <row r="2" spans="1:19" ht="15.75" x14ac:dyDescent="0.25">
      <c r="A2" s="24" t="s">
        <v>0</v>
      </c>
      <c r="B2" s="25">
        <v>43453</v>
      </c>
      <c r="C2" s="23"/>
      <c r="D2" s="41" t="s">
        <v>1</v>
      </c>
      <c r="E2" s="41"/>
      <c r="F2" s="23"/>
      <c r="G2" s="23"/>
      <c r="H2" s="23"/>
      <c r="I2" s="23"/>
      <c r="J2" s="23"/>
      <c r="K2" s="23"/>
      <c r="L2" s="23"/>
      <c r="M2" s="26"/>
      <c r="N2" s="26"/>
      <c r="O2" s="26"/>
      <c r="P2" s="26"/>
      <c r="Q2" s="26"/>
      <c r="R2" s="26"/>
      <c r="S2" s="23"/>
    </row>
    <row r="3" spans="1:19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6"/>
      <c r="N3" s="26"/>
      <c r="O3" s="26"/>
      <c r="P3" s="26"/>
      <c r="Q3" s="26"/>
      <c r="R3" s="26"/>
      <c r="S3" s="23"/>
    </row>
    <row r="4" spans="1:19" ht="25.5" x14ac:dyDescent="0.25">
      <c r="A4" s="27" t="s">
        <v>2</v>
      </c>
      <c r="B4" s="105" t="s">
        <v>36</v>
      </c>
      <c r="C4" s="106"/>
      <c r="D4" s="106"/>
      <c r="E4" s="106"/>
      <c r="F4" s="105" t="s">
        <v>35</v>
      </c>
      <c r="G4" s="106"/>
      <c r="H4" s="106"/>
      <c r="I4" s="106"/>
      <c r="J4" s="107" t="s">
        <v>34</v>
      </c>
      <c r="K4" s="108"/>
      <c r="L4" s="108"/>
      <c r="M4" s="109"/>
      <c r="N4" s="107" t="s">
        <v>40</v>
      </c>
      <c r="O4" s="110"/>
      <c r="P4" s="110"/>
      <c r="Q4" s="111"/>
      <c r="R4" s="28" t="s">
        <v>3</v>
      </c>
      <c r="S4" s="29"/>
    </row>
    <row r="5" spans="1:19" ht="15.75" x14ac:dyDescent="0.25">
      <c r="A5" s="27" t="s">
        <v>4</v>
      </c>
      <c r="B5" s="37" t="s">
        <v>11</v>
      </c>
      <c r="C5" s="37" t="s">
        <v>12</v>
      </c>
      <c r="D5" s="37" t="s">
        <v>6</v>
      </c>
      <c r="E5" s="37" t="s">
        <v>7</v>
      </c>
      <c r="F5" s="37" t="s">
        <v>5</v>
      </c>
      <c r="G5" s="38" t="s">
        <v>10</v>
      </c>
      <c r="H5" s="37" t="s">
        <v>8</v>
      </c>
      <c r="I5" s="37" t="s">
        <v>9</v>
      </c>
      <c r="J5" s="39" t="s">
        <v>5</v>
      </c>
      <c r="K5" s="38" t="s">
        <v>10</v>
      </c>
      <c r="L5" s="40" t="s">
        <v>8</v>
      </c>
      <c r="M5" s="40" t="s">
        <v>9</v>
      </c>
      <c r="N5" s="39" t="s">
        <v>5</v>
      </c>
      <c r="O5" s="38" t="s">
        <v>10</v>
      </c>
      <c r="P5" s="40" t="s">
        <v>8</v>
      </c>
      <c r="Q5" s="40" t="s">
        <v>9</v>
      </c>
      <c r="R5" s="30"/>
      <c r="S5" s="31" t="s">
        <v>13</v>
      </c>
    </row>
    <row r="6" spans="1:19" ht="15.75" x14ac:dyDescent="0.25">
      <c r="A6" s="36" t="s">
        <v>14</v>
      </c>
      <c r="B6" s="32"/>
      <c r="C6" s="32"/>
      <c r="D6" s="32"/>
      <c r="E6" s="32"/>
      <c r="F6" s="32"/>
      <c r="G6" s="32">
        <v>79</v>
      </c>
      <c r="H6" s="32">
        <v>5</v>
      </c>
      <c r="I6" s="32"/>
      <c r="J6" s="32"/>
      <c r="K6" s="32"/>
      <c r="L6" s="32"/>
      <c r="M6" s="32"/>
      <c r="N6" s="32"/>
      <c r="O6" s="32"/>
      <c r="P6" s="32"/>
      <c r="Q6" s="32"/>
      <c r="R6" s="30"/>
      <c r="S6" s="23">
        <v>84</v>
      </c>
    </row>
    <row r="7" spans="1:19" ht="15.75" x14ac:dyDescent="0.25">
      <c r="A7" s="36" t="s">
        <v>15</v>
      </c>
      <c r="B7" s="32"/>
      <c r="C7" s="32"/>
      <c r="D7" s="32"/>
      <c r="E7" s="32"/>
      <c r="F7" s="32"/>
      <c r="G7" s="32">
        <v>19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0"/>
      <c r="S7" s="23">
        <v>19</v>
      </c>
    </row>
    <row r="8" spans="1:19" ht="15.75" x14ac:dyDescent="0.25">
      <c r="A8" s="36" t="s">
        <v>16</v>
      </c>
      <c r="B8" s="32"/>
      <c r="C8" s="32"/>
      <c r="D8" s="32"/>
      <c r="E8" s="32"/>
      <c r="F8" s="32"/>
      <c r="G8" s="32">
        <v>11</v>
      </c>
      <c r="H8" s="32">
        <v>1</v>
      </c>
      <c r="I8" s="32"/>
      <c r="J8" s="32"/>
      <c r="K8" s="32"/>
      <c r="L8" s="32"/>
      <c r="M8" s="32"/>
      <c r="N8" s="32"/>
      <c r="O8" s="32"/>
      <c r="P8" s="32"/>
      <c r="Q8" s="32"/>
      <c r="R8" s="30"/>
      <c r="S8" s="23">
        <v>12</v>
      </c>
    </row>
    <row r="9" spans="1:19" ht="15.75" x14ac:dyDescent="0.25">
      <c r="A9" s="36" t="s">
        <v>17</v>
      </c>
      <c r="B9" s="32"/>
      <c r="C9" s="32"/>
      <c r="D9" s="32"/>
      <c r="E9" s="32"/>
      <c r="F9" s="32">
        <v>1</v>
      </c>
      <c r="G9" s="32">
        <v>1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0"/>
      <c r="S9" s="23">
        <v>2</v>
      </c>
    </row>
    <row r="10" spans="1:19" ht="15.75" x14ac:dyDescent="0.25">
      <c r="A10" s="36" t="s">
        <v>18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0"/>
      <c r="S10" s="23">
        <v>0</v>
      </c>
    </row>
    <row r="11" spans="1:19" ht="15.75" x14ac:dyDescent="0.25">
      <c r="A11" s="36" t="s">
        <v>19</v>
      </c>
      <c r="B11" s="32"/>
      <c r="C11" s="32"/>
      <c r="D11" s="32"/>
      <c r="E11" s="32"/>
      <c r="F11" s="32"/>
      <c r="G11" s="32">
        <v>2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0"/>
      <c r="S11" s="23">
        <v>2</v>
      </c>
    </row>
    <row r="12" spans="1:19" ht="15.75" x14ac:dyDescent="0.25">
      <c r="A12" s="36" t="s">
        <v>20</v>
      </c>
      <c r="B12" s="32"/>
      <c r="C12" s="32"/>
      <c r="D12" s="32"/>
      <c r="E12" s="32"/>
      <c r="F12" s="32"/>
      <c r="G12" s="32">
        <v>1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0"/>
      <c r="S12" s="23">
        <v>1</v>
      </c>
    </row>
    <row r="13" spans="1:19" ht="15.75" x14ac:dyDescent="0.25">
      <c r="A13" s="36" t="s">
        <v>21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0"/>
      <c r="S13" s="23">
        <v>0</v>
      </c>
    </row>
    <row r="14" spans="1:19" ht="15.75" x14ac:dyDescent="0.25">
      <c r="A14" s="36" t="s">
        <v>22</v>
      </c>
      <c r="B14" s="32"/>
      <c r="C14" s="32"/>
      <c r="D14" s="32"/>
      <c r="E14" s="32"/>
      <c r="F14" s="32"/>
      <c r="G14" s="32">
        <v>1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0"/>
      <c r="S14" s="23">
        <v>1</v>
      </c>
    </row>
    <row r="15" spans="1:19" ht="15.75" x14ac:dyDescent="0.25">
      <c r="A15" s="36" t="s">
        <v>23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0"/>
      <c r="S15" s="23">
        <v>0</v>
      </c>
    </row>
    <row r="16" spans="1:19" ht="15.75" x14ac:dyDescent="0.25">
      <c r="A16" s="36" t="s">
        <v>24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0"/>
      <c r="S16" s="23">
        <v>0</v>
      </c>
    </row>
    <row r="17" spans="1:19" ht="15.75" x14ac:dyDescent="0.25">
      <c r="A17" s="36" t="s">
        <v>25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0"/>
      <c r="S17" s="23">
        <v>0</v>
      </c>
    </row>
    <row r="18" spans="1:19" ht="15.75" x14ac:dyDescent="0.25">
      <c r="A18" s="36" t="s">
        <v>26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0"/>
      <c r="S18" s="23">
        <v>0</v>
      </c>
    </row>
    <row r="19" spans="1:19" ht="15.75" x14ac:dyDescent="0.25">
      <c r="A19" s="36" t="s">
        <v>27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0"/>
      <c r="S19" s="23">
        <v>0</v>
      </c>
    </row>
    <row r="20" spans="1:19" ht="15.75" x14ac:dyDescent="0.25">
      <c r="A20" s="36" t="s">
        <v>28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0"/>
      <c r="S20" s="23">
        <v>0</v>
      </c>
    </row>
    <row r="21" spans="1:19" ht="15.75" x14ac:dyDescent="0.25">
      <c r="A21" s="36" t="s">
        <v>29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0"/>
      <c r="S21" s="23">
        <v>0</v>
      </c>
    </row>
    <row r="22" spans="1:19" ht="15.75" x14ac:dyDescent="0.25">
      <c r="A22" s="36" t="s">
        <v>30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0"/>
      <c r="S22" s="23">
        <v>0</v>
      </c>
    </row>
    <row r="23" spans="1:19" ht="15.75" x14ac:dyDescent="0.25">
      <c r="A23" s="36" t="s">
        <v>31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0"/>
      <c r="S23" s="23">
        <v>0</v>
      </c>
    </row>
    <row r="24" spans="1:19" ht="15.75" x14ac:dyDescent="0.25">
      <c r="A24" s="33" t="s">
        <v>32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0"/>
      <c r="S24" s="23">
        <v>0</v>
      </c>
    </row>
    <row r="25" spans="1:19" ht="15.75" x14ac:dyDescent="0.25">
      <c r="A25" s="33" t="s">
        <v>33</v>
      </c>
      <c r="B25" s="32"/>
      <c r="C25" s="32"/>
      <c r="D25" s="32"/>
      <c r="E25" s="32"/>
      <c r="F25" s="32"/>
      <c r="G25" s="32">
        <v>2</v>
      </c>
      <c r="H25" s="32">
        <v>1</v>
      </c>
      <c r="I25" s="32"/>
      <c r="J25" s="32"/>
      <c r="K25" s="32"/>
      <c r="L25" s="32"/>
      <c r="M25" s="32"/>
      <c r="N25" s="32"/>
      <c r="O25" s="32"/>
      <c r="P25" s="32"/>
      <c r="Q25" s="32"/>
      <c r="R25" s="30"/>
      <c r="S25" s="23">
        <v>3</v>
      </c>
    </row>
    <row r="26" spans="1:19" ht="15.75" x14ac:dyDescent="0.25">
      <c r="A26" s="36" t="s">
        <v>37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0"/>
      <c r="S26" s="23">
        <v>0</v>
      </c>
    </row>
    <row r="27" spans="1:19" ht="15.75" x14ac:dyDescent="0.25">
      <c r="A27" s="36" t="s">
        <v>38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0"/>
      <c r="S27" s="23">
        <v>0</v>
      </c>
    </row>
    <row r="28" spans="1:19" ht="15.75" x14ac:dyDescent="0.25">
      <c r="A28" s="36" t="s">
        <v>39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0"/>
      <c r="S28" s="23">
        <v>0</v>
      </c>
    </row>
    <row r="29" spans="1:19" ht="15.75" x14ac:dyDescent="0.25">
      <c r="A29" s="34" t="s">
        <v>13</v>
      </c>
      <c r="B29" s="35">
        <v>0</v>
      </c>
      <c r="C29" s="35">
        <v>0</v>
      </c>
      <c r="D29" s="35">
        <v>0</v>
      </c>
      <c r="E29" s="35">
        <v>0</v>
      </c>
      <c r="F29" s="35">
        <v>1</v>
      </c>
      <c r="G29" s="35">
        <v>116</v>
      </c>
      <c r="H29" s="35">
        <v>7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26"/>
    </row>
    <row r="34" spans="1:19" x14ac:dyDescent="0.25">
      <c r="A34" s="42" t="s">
        <v>0</v>
      </c>
      <c r="B34" s="25"/>
      <c r="C34" s="23"/>
      <c r="D34" s="23"/>
      <c r="E34" s="23"/>
      <c r="F34" s="112" t="s">
        <v>41</v>
      </c>
      <c r="G34" s="112"/>
      <c r="H34" s="112"/>
      <c r="I34" s="112"/>
      <c r="J34" s="112"/>
      <c r="K34" s="23"/>
      <c r="L34" s="23"/>
      <c r="M34" s="23"/>
      <c r="N34" s="23"/>
      <c r="O34" s="23"/>
      <c r="P34" s="23"/>
      <c r="Q34" s="23"/>
      <c r="R34" s="23"/>
      <c r="S34" s="23"/>
    </row>
    <row r="36" spans="1:19" ht="25.5" x14ac:dyDescent="0.25">
      <c r="A36" s="27" t="s">
        <v>2</v>
      </c>
      <c r="B36" s="105" t="s">
        <v>36</v>
      </c>
      <c r="C36" s="106"/>
      <c r="D36" s="106"/>
      <c r="E36" s="106"/>
      <c r="F36" s="105" t="s">
        <v>35</v>
      </c>
      <c r="G36" s="106"/>
      <c r="H36" s="106"/>
      <c r="I36" s="106"/>
      <c r="J36" s="107" t="s">
        <v>34</v>
      </c>
      <c r="K36" s="108"/>
      <c r="L36" s="108"/>
      <c r="M36" s="109"/>
      <c r="N36" s="107" t="s">
        <v>40</v>
      </c>
      <c r="O36" s="110"/>
      <c r="P36" s="110"/>
      <c r="Q36" s="111"/>
      <c r="R36" s="28" t="s">
        <v>3</v>
      </c>
      <c r="S36" s="29"/>
    </row>
    <row r="37" spans="1:19" ht="15.75" x14ac:dyDescent="0.25">
      <c r="A37" s="27" t="s">
        <v>4</v>
      </c>
      <c r="B37" s="37" t="s">
        <v>11</v>
      </c>
      <c r="C37" s="37" t="s">
        <v>12</v>
      </c>
      <c r="D37" s="37" t="s">
        <v>6</v>
      </c>
      <c r="E37" s="37" t="s">
        <v>7</v>
      </c>
      <c r="F37" s="37" t="s">
        <v>5</v>
      </c>
      <c r="G37" s="38" t="s">
        <v>10</v>
      </c>
      <c r="H37" s="37" t="s">
        <v>8</v>
      </c>
      <c r="I37" s="37" t="s">
        <v>9</v>
      </c>
      <c r="J37" s="39" t="s">
        <v>5</v>
      </c>
      <c r="K37" s="38" t="s">
        <v>10</v>
      </c>
      <c r="L37" s="40" t="s">
        <v>8</v>
      </c>
      <c r="M37" s="40" t="s">
        <v>9</v>
      </c>
      <c r="N37" s="39" t="s">
        <v>5</v>
      </c>
      <c r="O37" s="38" t="s">
        <v>10</v>
      </c>
      <c r="P37" s="40" t="s">
        <v>8</v>
      </c>
      <c r="Q37" s="40" t="s">
        <v>9</v>
      </c>
      <c r="R37" s="30"/>
      <c r="S37" s="31" t="s">
        <v>13</v>
      </c>
    </row>
    <row r="38" spans="1:19" ht="15.75" x14ac:dyDescent="0.25">
      <c r="A38" s="36" t="s">
        <v>14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0"/>
      <c r="S38" s="23">
        <v>0</v>
      </c>
    </row>
    <row r="39" spans="1:19" ht="15.75" x14ac:dyDescent="0.25">
      <c r="A39" s="36" t="s">
        <v>15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0"/>
      <c r="S39" s="23">
        <v>0</v>
      </c>
    </row>
    <row r="40" spans="1:19" ht="15.75" x14ac:dyDescent="0.25">
      <c r="A40" s="36" t="s">
        <v>16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0"/>
      <c r="S40" s="23">
        <v>0</v>
      </c>
    </row>
    <row r="41" spans="1:19" ht="15.75" x14ac:dyDescent="0.25">
      <c r="A41" s="36" t="s">
        <v>17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  <c r="S41" s="23">
        <v>0</v>
      </c>
    </row>
    <row r="42" spans="1:19" ht="15.75" x14ac:dyDescent="0.25">
      <c r="A42" s="36" t="s">
        <v>18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  <c r="S42" s="23">
        <v>0</v>
      </c>
    </row>
    <row r="43" spans="1:19" ht="15.75" x14ac:dyDescent="0.25">
      <c r="A43" s="36" t="s">
        <v>19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  <c r="S43" s="23">
        <v>0</v>
      </c>
    </row>
    <row r="44" spans="1:19" ht="15.75" x14ac:dyDescent="0.25">
      <c r="A44" s="36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  <c r="S44" s="23">
        <v>0</v>
      </c>
    </row>
    <row r="45" spans="1:19" ht="15.75" x14ac:dyDescent="0.25">
      <c r="A45" s="36" t="s">
        <v>21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  <c r="S45" s="23">
        <v>0</v>
      </c>
    </row>
    <row r="46" spans="1:19" ht="15.75" x14ac:dyDescent="0.25">
      <c r="A46" s="36" t="s">
        <v>22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  <c r="S46" s="23">
        <v>0</v>
      </c>
    </row>
    <row r="47" spans="1:19" ht="15.75" x14ac:dyDescent="0.25">
      <c r="A47" s="36" t="s">
        <v>23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  <c r="S47" s="23">
        <v>0</v>
      </c>
    </row>
    <row r="48" spans="1:19" ht="15.75" x14ac:dyDescent="0.25">
      <c r="A48" s="36" t="s">
        <v>24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  <c r="S48" s="23">
        <v>0</v>
      </c>
    </row>
    <row r="49" spans="1:19" ht="15.75" x14ac:dyDescent="0.25">
      <c r="A49" s="36" t="s">
        <v>25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  <c r="S49" s="23">
        <v>0</v>
      </c>
    </row>
    <row r="50" spans="1:19" ht="15.75" x14ac:dyDescent="0.25">
      <c r="A50" s="36" t="s">
        <v>26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0"/>
      <c r="S50" s="23">
        <v>0</v>
      </c>
    </row>
    <row r="51" spans="1:19" ht="15.75" x14ac:dyDescent="0.25">
      <c r="A51" s="36" t="s">
        <v>27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0"/>
      <c r="S51" s="23">
        <v>0</v>
      </c>
    </row>
    <row r="52" spans="1:19" ht="15.75" x14ac:dyDescent="0.25">
      <c r="A52" s="36" t="s">
        <v>28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0"/>
      <c r="S52" s="23">
        <v>0</v>
      </c>
    </row>
    <row r="53" spans="1:19" ht="15.75" x14ac:dyDescent="0.25">
      <c r="A53" s="36" t="s">
        <v>29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0"/>
      <c r="S53" s="23">
        <v>0</v>
      </c>
    </row>
    <row r="54" spans="1:19" ht="15.75" x14ac:dyDescent="0.25">
      <c r="A54" s="36" t="s">
        <v>30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0"/>
      <c r="S54" s="23">
        <v>0</v>
      </c>
    </row>
    <row r="55" spans="1:19" ht="15.75" x14ac:dyDescent="0.25">
      <c r="A55" s="36" t="s">
        <v>31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0"/>
      <c r="S55" s="23">
        <v>0</v>
      </c>
    </row>
    <row r="56" spans="1:19" ht="15.75" x14ac:dyDescent="0.25">
      <c r="A56" s="33" t="s">
        <v>32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0"/>
      <c r="S56" s="23">
        <v>0</v>
      </c>
    </row>
    <row r="57" spans="1:19" ht="15.75" x14ac:dyDescent="0.25">
      <c r="A57" s="33" t="s">
        <v>33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0"/>
      <c r="S57" s="23">
        <v>0</v>
      </c>
    </row>
    <row r="58" spans="1:19" ht="15.75" x14ac:dyDescent="0.25">
      <c r="A58" s="36" t="s">
        <v>37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0"/>
      <c r="S58" s="23">
        <v>0</v>
      </c>
    </row>
    <row r="59" spans="1:19" ht="15.75" x14ac:dyDescent="0.25">
      <c r="A59" s="36" t="s">
        <v>38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0"/>
      <c r="S59" s="23">
        <v>0</v>
      </c>
    </row>
    <row r="60" spans="1:19" ht="15.75" x14ac:dyDescent="0.25">
      <c r="A60" s="36" t="s">
        <v>39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  <c r="S60" s="23">
        <v>0</v>
      </c>
    </row>
    <row r="61" spans="1:19" ht="15.75" x14ac:dyDescent="0.25">
      <c r="A61" s="34" t="s">
        <v>13</v>
      </c>
      <c r="B61" s="35">
        <v>0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26"/>
    </row>
  </sheetData>
  <mergeCells count="9">
    <mergeCell ref="B4:E4"/>
    <mergeCell ref="F4:I4"/>
    <mergeCell ref="J4:M4"/>
    <mergeCell ref="N4:Q4"/>
    <mergeCell ref="B36:E36"/>
    <mergeCell ref="F36:I36"/>
    <mergeCell ref="J36:M36"/>
    <mergeCell ref="N36:Q36"/>
    <mergeCell ref="F34:J3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1"/>
  <sheetViews>
    <sheetView workbookViewId="0">
      <selection activeCell="H26" sqref="H26"/>
    </sheetView>
  </sheetViews>
  <sheetFormatPr baseColWidth="10" defaultRowHeight="15" x14ac:dyDescent="0.25"/>
  <sheetData>
    <row r="2" spans="1:19" ht="15.75" x14ac:dyDescent="0.25">
      <c r="A2" s="44" t="s">
        <v>0</v>
      </c>
      <c r="B2" s="45">
        <v>43487</v>
      </c>
      <c r="C2" s="43"/>
      <c r="D2" s="61" t="s">
        <v>1</v>
      </c>
      <c r="E2" s="61"/>
      <c r="F2" s="43"/>
      <c r="G2" s="43"/>
      <c r="H2" s="43"/>
      <c r="I2" s="43"/>
      <c r="J2" s="43"/>
      <c r="K2" s="43"/>
      <c r="L2" s="43"/>
      <c r="M2" s="46"/>
      <c r="N2" s="46"/>
      <c r="O2" s="46"/>
      <c r="P2" s="46"/>
      <c r="Q2" s="46"/>
      <c r="R2" s="46"/>
      <c r="S2" s="43"/>
    </row>
    <row r="3" spans="1:19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6"/>
      <c r="N3" s="46"/>
      <c r="O3" s="46"/>
      <c r="P3" s="46"/>
      <c r="Q3" s="46"/>
      <c r="R3" s="46"/>
      <c r="S3" s="43"/>
    </row>
    <row r="4" spans="1:19" ht="25.5" x14ac:dyDescent="0.25">
      <c r="A4" s="47" t="s">
        <v>2</v>
      </c>
      <c r="B4" s="105" t="s">
        <v>36</v>
      </c>
      <c r="C4" s="106"/>
      <c r="D4" s="106"/>
      <c r="E4" s="106"/>
      <c r="F4" s="105" t="s">
        <v>35</v>
      </c>
      <c r="G4" s="106"/>
      <c r="H4" s="106"/>
      <c r="I4" s="106"/>
      <c r="J4" s="107" t="s">
        <v>34</v>
      </c>
      <c r="K4" s="108"/>
      <c r="L4" s="108"/>
      <c r="M4" s="109"/>
      <c r="N4" s="107" t="s">
        <v>40</v>
      </c>
      <c r="O4" s="110"/>
      <c r="P4" s="110"/>
      <c r="Q4" s="111"/>
      <c r="R4" s="48" t="s">
        <v>3</v>
      </c>
      <c r="S4" s="49"/>
    </row>
    <row r="5" spans="1:19" ht="15.75" x14ac:dyDescent="0.25">
      <c r="A5" s="47" t="s">
        <v>4</v>
      </c>
      <c r="B5" s="57" t="s">
        <v>11</v>
      </c>
      <c r="C5" s="57" t="s">
        <v>12</v>
      </c>
      <c r="D5" s="57" t="s">
        <v>6</v>
      </c>
      <c r="E5" s="57" t="s">
        <v>7</v>
      </c>
      <c r="F5" s="57" t="s">
        <v>5</v>
      </c>
      <c r="G5" s="58" t="s">
        <v>10</v>
      </c>
      <c r="H5" s="57" t="s">
        <v>8</v>
      </c>
      <c r="I5" s="57" t="s">
        <v>9</v>
      </c>
      <c r="J5" s="59" t="s">
        <v>5</v>
      </c>
      <c r="K5" s="58" t="s">
        <v>10</v>
      </c>
      <c r="L5" s="60" t="s">
        <v>8</v>
      </c>
      <c r="M5" s="60" t="s">
        <v>9</v>
      </c>
      <c r="N5" s="59" t="s">
        <v>5</v>
      </c>
      <c r="O5" s="58" t="s">
        <v>10</v>
      </c>
      <c r="P5" s="60" t="s">
        <v>8</v>
      </c>
      <c r="Q5" s="60" t="s">
        <v>9</v>
      </c>
      <c r="R5" s="50"/>
      <c r="S5" s="51" t="s">
        <v>13</v>
      </c>
    </row>
    <row r="6" spans="1:19" ht="15.75" x14ac:dyDescent="0.25">
      <c r="A6" s="56" t="s">
        <v>14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0"/>
      <c r="S6" s="43">
        <v>0</v>
      </c>
    </row>
    <row r="7" spans="1:19" ht="15.75" x14ac:dyDescent="0.25">
      <c r="A7" s="56" t="s">
        <v>15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0"/>
      <c r="S7" s="43">
        <v>0</v>
      </c>
    </row>
    <row r="8" spans="1:19" ht="15.75" x14ac:dyDescent="0.25">
      <c r="A8" s="56" t="s">
        <v>16</v>
      </c>
      <c r="B8" s="52"/>
      <c r="C8" s="52">
        <v>1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0"/>
      <c r="S8" s="43">
        <v>1</v>
      </c>
    </row>
    <row r="9" spans="1:19" ht="15.75" x14ac:dyDescent="0.25">
      <c r="A9" s="56" t="s">
        <v>17</v>
      </c>
      <c r="B9" s="52">
        <v>6</v>
      </c>
      <c r="C9" s="52">
        <v>11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0"/>
      <c r="S9" s="43">
        <v>17</v>
      </c>
    </row>
    <row r="10" spans="1:19" ht="15.75" x14ac:dyDescent="0.25">
      <c r="A10" s="56" t="s">
        <v>18</v>
      </c>
      <c r="B10" s="52">
        <v>3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0"/>
      <c r="S10" s="43">
        <v>3</v>
      </c>
    </row>
    <row r="11" spans="1:19" ht="15.75" x14ac:dyDescent="0.25">
      <c r="A11" s="56" t="s">
        <v>19</v>
      </c>
      <c r="B11" s="52"/>
      <c r="C11" s="52">
        <v>1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0"/>
      <c r="S11" s="43">
        <v>1</v>
      </c>
    </row>
    <row r="12" spans="1:19" ht="15.75" x14ac:dyDescent="0.25">
      <c r="A12" s="56" t="s">
        <v>20</v>
      </c>
      <c r="B12" s="52"/>
      <c r="C12" s="52">
        <v>2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0"/>
      <c r="S12" s="43">
        <v>2</v>
      </c>
    </row>
    <row r="13" spans="1:19" ht="15.75" x14ac:dyDescent="0.25">
      <c r="A13" s="56" t="s">
        <v>21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0"/>
      <c r="S13" s="43">
        <v>0</v>
      </c>
    </row>
    <row r="14" spans="1:19" ht="15.75" x14ac:dyDescent="0.25">
      <c r="A14" s="56" t="s">
        <v>22</v>
      </c>
      <c r="B14" s="52">
        <v>2</v>
      </c>
      <c r="C14" s="52">
        <v>6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0"/>
      <c r="S14" s="43">
        <v>8</v>
      </c>
    </row>
    <row r="15" spans="1:19" ht="15.75" x14ac:dyDescent="0.25">
      <c r="A15" s="56" t="s">
        <v>23</v>
      </c>
      <c r="B15" s="52">
        <v>6</v>
      </c>
      <c r="C15" s="52">
        <v>2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0"/>
      <c r="S15" s="43">
        <v>8</v>
      </c>
    </row>
    <row r="16" spans="1:19" ht="15.75" x14ac:dyDescent="0.25">
      <c r="A16" s="56" t="s">
        <v>24</v>
      </c>
      <c r="B16" s="52">
        <v>2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0"/>
      <c r="S16" s="43">
        <v>2</v>
      </c>
    </row>
    <row r="17" spans="1:19" ht="15.75" x14ac:dyDescent="0.25">
      <c r="A17" s="56" t="s">
        <v>25</v>
      </c>
      <c r="B17" s="52">
        <v>4</v>
      </c>
      <c r="C17" s="52">
        <v>3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0"/>
      <c r="S17" s="43">
        <v>7</v>
      </c>
    </row>
    <row r="18" spans="1:19" ht="15.75" x14ac:dyDescent="0.25">
      <c r="A18" s="56" t="s">
        <v>26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0"/>
      <c r="S18" s="43">
        <v>0</v>
      </c>
    </row>
    <row r="19" spans="1:19" ht="15.75" x14ac:dyDescent="0.25">
      <c r="A19" s="56" t="s">
        <v>27</v>
      </c>
      <c r="B19" s="52">
        <v>3</v>
      </c>
      <c r="C19" s="52">
        <v>3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0"/>
      <c r="S19" s="43">
        <v>6</v>
      </c>
    </row>
    <row r="20" spans="1:19" ht="15.75" x14ac:dyDescent="0.25">
      <c r="A20" s="56" t="s">
        <v>28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0"/>
      <c r="S20" s="43">
        <v>0</v>
      </c>
    </row>
    <row r="21" spans="1:19" ht="15.75" x14ac:dyDescent="0.25">
      <c r="A21" s="56" t="s">
        <v>29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0"/>
      <c r="S21" s="43">
        <v>0</v>
      </c>
    </row>
    <row r="22" spans="1:19" ht="15.75" x14ac:dyDescent="0.25">
      <c r="A22" s="56" t="s">
        <v>30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0"/>
      <c r="S22" s="43">
        <v>0</v>
      </c>
    </row>
    <row r="23" spans="1:19" ht="15.75" x14ac:dyDescent="0.25">
      <c r="A23" s="56" t="s">
        <v>31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0"/>
      <c r="S23" s="43">
        <v>0</v>
      </c>
    </row>
    <row r="24" spans="1:19" ht="15.75" x14ac:dyDescent="0.25">
      <c r="A24" s="53" t="s">
        <v>32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0"/>
      <c r="S24" s="43">
        <v>0</v>
      </c>
    </row>
    <row r="25" spans="1:19" ht="15.75" x14ac:dyDescent="0.25">
      <c r="A25" s="53" t="s">
        <v>33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0"/>
      <c r="S25" s="43">
        <v>0</v>
      </c>
    </row>
    <row r="26" spans="1:19" ht="15.75" x14ac:dyDescent="0.25">
      <c r="A26" s="56" t="s">
        <v>37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0"/>
      <c r="S26" s="43">
        <v>0</v>
      </c>
    </row>
    <row r="27" spans="1:19" ht="15.75" x14ac:dyDescent="0.25">
      <c r="A27" s="56" t="s">
        <v>38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0"/>
      <c r="S27" s="43">
        <v>0</v>
      </c>
    </row>
    <row r="28" spans="1:19" ht="15.75" x14ac:dyDescent="0.25">
      <c r="A28" s="56" t="s">
        <v>39</v>
      </c>
      <c r="B28" s="52"/>
      <c r="C28" s="52">
        <v>2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0"/>
      <c r="S28" s="43">
        <v>2</v>
      </c>
    </row>
    <row r="29" spans="1:19" ht="15.75" x14ac:dyDescent="0.25">
      <c r="A29" s="54" t="s">
        <v>13</v>
      </c>
      <c r="B29" s="55">
        <v>26</v>
      </c>
      <c r="C29" s="55">
        <v>31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46"/>
    </row>
    <row r="34" spans="1:19" x14ac:dyDescent="0.25">
      <c r="A34" s="62" t="s">
        <v>0</v>
      </c>
      <c r="B34" s="43"/>
      <c r="C34" s="43"/>
      <c r="D34" s="43"/>
      <c r="E34" s="43"/>
      <c r="F34" s="112" t="s">
        <v>41</v>
      </c>
      <c r="G34" s="112"/>
      <c r="H34" s="112"/>
      <c r="I34" s="112"/>
      <c r="J34" s="112"/>
      <c r="K34" s="43"/>
      <c r="L34" s="43"/>
      <c r="M34" s="43"/>
      <c r="N34" s="43"/>
      <c r="O34" s="43"/>
      <c r="P34" s="43"/>
      <c r="Q34" s="43"/>
      <c r="R34" s="43"/>
      <c r="S34" s="43"/>
    </row>
    <row r="36" spans="1:19" ht="25.5" x14ac:dyDescent="0.25">
      <c r="A36" s="47" t="s">
        <v>2</v>
      </c>
      <c r="B36" s="105" t="s">
        <v>36</v>
      </c>
      <c r="C36" s="106"/>
      <c r="D36" s="106"/>
      <c r="E36" s="106"/>
      <c r="F36" s="105" t="s">
        <v>35</v>
      </c>
      <c r="G36" s="106"/>
      <c r="H36" s="106"/>
      <c r="I36" s="106"/>
      <c r="J36" s="107" t="s">
        <v>34</v>
      </c>
      <c r="K36" s="108"/>
      <c r="L36" s="108"/>
      <c r="M36" s="109"/>
      <c r="N36" s="107" t="s">
        <v>40</v>
      </c>
      <c r="O36" s="110"/>
      <c r="P36" s="110"/>
      <c r="Q36" s="111"/>
      <c r="R36" s="48" t="s">
        <v>3</v>
      </c>
      <c r="S36" s="49"/>
    </row>
    <row r="37" spans="1:19" ht="15.75" x14ac:dyDescent="0.25">
      <c r="A37" s="47" t="s">
        <v>4</v>
      </c>
      <c r="B37" s="57" t="s">
        <v>11</v>
      </c>
      <c r="C37" s="57" t="s">
        <v>12</v>
      </c>
      <c r="D37" s="57" t="s">
        <v>6</v>
      </c>
      <c r="E37" s="57" t="s">
        <v>7</v>
      </c>
      <c r="F37" s="57" t="s">
        <v>5</v>
      </c>
      <c r="G37" s="58" t="s">
        <v>10</v>
      </c>
      <c r="H37" s="57" t="s">
        <v>8</v>
      </c>
      <c r="I37" s="57" t="s">
        <v>9</v>
      </c>
      <c r="J37" s="59" t="s">
        <v>5</v>
      </c>
      <c r="K37" s="58" t="s">
        <v>10</v>
      </c>
      <c r="L37" s="60" t="s">
        <v>8</v>
      </c>
      <c r="M37" s="60" t="s">
        <v>9</v>
      </c>
      <c r="N37" s="59" t="s">
        <v>5</v>
      </c>
      <c r="O37" s="58" t="s">
        <v>10</v>
      </c>
      <c r="P37" s="60" t="s">
        <v>8</v>
      </c>
      <c r="Q37" s="60" t="s">
        <v>9</v>
      </c>
      <c r="R37" s="50"/>
      <c r="S37" s="51" t="s">
        <v>13</v>
      </c>
    </row>
    <row r="38" spans="1:19" ht="15.75" x14ac:dyDescent="0.25">
      <c r="A38" s="56" t="s">
        <v>14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0"/>
      <c r="S38" s="43">
        <v>0</v>
      </c>
    </row>
    <row r="39" spans="1:19" ht="15.75" x14ac:dyDescent="0.25">
      <c r="A39" s="56" t="s">
        <v>15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0"/>
      <c r="S39" s="43">
        <v>0</v>
      </c>
    </row>
    <row r="40" spans="1:19" ht="15.75" x14ac:dyDescent="0.25">
      <c r="A40" s="56" t="s">
        <v>16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0"/>
      <c r="S40" s="43">
        <v>0</v>
      </c>
    </row>
    <row r="41" spans="1:19" ht="15.75" x14ac:dyDescent="0.25">
      <c r="A41" s="56" t="s">
        <v>17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0"/>
      <c r="S41" s="43">
        <v>0</v>
      </c>
    </row>
    <row r="42" spans="1:19" ht="15.75" x14ac:dyDescent="0.25">
      <c r="A42" s="56" t="s">
        <v>18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0"/>
      <c r="S42" s="43">
        <v>0</v>
      </c>
    </row>
    <row r="43" spans="1:19" ht="15.75" x14ac:dyDescent="0.25">
      <c r="A43" s="56" t="s">
        <v>19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0"/>
      <c r="S43" s="43">
        <v>0</v>
      </c>
    </row>
    <row r="44" spans="1:19" ht="15.75" x14ac:dyDescent="0.25">
      <c r="A44" s="56" t="s">
        <v>20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0"/>
      <c r="S44" s="43">
        <v>0</v>
      </c>
    </row>
    <row r="45" spans="1:19" ht="15.75" x14ac:dyDescent="0.25">
      <c r="A45" s="56" t="s">
        <v>21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0"/>
      <c r="S45" s="43">
        <v>0</v>
      </c>
    </row>
    <row r="46" spans="1:19" ht="15.75" x14ac:dyDescent="0.25">
      <c r="A46" s="56" t="s">
        <v>22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0"/>
      <c r="S46" s="43">
        <v>0</v>
      </c>
    </row>
    <row r="47" spans="1:19" ht="15.75" x14ac:dyDescent="0.25">
      <c r="A47" s="56" t="s">
        <v>23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0"/>
      <c r="S47" s="43">
        <v>0</v>
      </c>
    </row>
    <row r="48" spans="1:19" ht="15.75" x14ac:dyDescent="0.25">
      <c r="A48" s="56" t="s">
        <v>24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0"/>
      <c r="S48" s="43">
        <v>0</v>
      </c>
    </row>
    <row r="49" spans="1:19" ht="15.75" x14ac:dyDescent="0.25">
      <c r="A49" s="56" t="s">
        <v>25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0"/>
      <c r="S49" s="43">
        <v>0</v>
      </c>
    </row>
    <row r="50" spans="1:19" ht="15.75" x14ac:dyDescent="0.25">
      <c r="A50" s="56" t="s">
        <v>26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0"/>
      <c r="S50" s="43">
        <v>0</v>
      </c>
    </row>
    <row r="51" spans="1:19" ht="15.75" x14ac:dyDescent="0.25">
      <c r="A51" s="56" t="s">
        <v>27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0"/>
      <c r="S51" s="43">
        <v>0</v>
      </c>
    </row>
    <row r="52" spans="1:19" ht="15.75" x14ac:dyDescent="0.25">
      <c r="A52" s="56" t="s">
        <v>28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0"/>
      <c r="S52" s="43">
        <v>0</v>
      </c>
    </row>
    <row r="53" spans="1:19" ht="15.75" x14ac:dyDescent="0.25">
      <c r="A53" s="56" t="s">
        <v>29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0"/>
      <c r="S53" s="43">
        <v>0</v>
      </c>
    </row>
    <row r="54" spans="1:19" ht="15.75" x14ac:dyDescent="0.25">
      <c r="A54" s="56" t="s">
        <v>30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0"/>
      <c r="S54" s="43">
        <v>0</v>
      </c>
    </row>
    <row r="55" spans="1:19" ht="15.75" x14ac:dyDescent="0.25">
      <c r="A55" s="56" t="s">
        <v>31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0"/>
      <c r="S55" s="43">
        <v>0</v>
      </c>
    </row>
    <row r="56" spans="1:19" ht="15.75" x14ac:dyDescent="0.25">
      <c r="A56" s="53" t="s">
        <v>32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0"/>
      <c r="S56" s="43">
        <v>0</v>
      </c>
    </row>
    <row r="57" spans="1:19" ht="15.75" x14ac:dyDescent="0.25">
      <c r="A57" s="53" t="s">
        <v>33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0"/>
      <c r="S57" s="43">
        <v>0</v>
      </c>
    </row>
    <row r="58" spans="1:19" ht="15.75" x14ac:dyDescent="0.25">
      <c r="A58" s="56" t="s">
        <v>37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0"/>
      <c r="S58" s="43">
        <v>0</v>
      </c>
    </row>
    <row r="59" spans="1:19" ht="15.75" x14ac:dyDescent="0.25">
      <c r="A59" s="56" t="s">
        <v>38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0"/>
      <c r="S59" s="43">
        <v>0</v>
      </c>
    </row>
    <row r="60" spans="1:19" ht="15.75" x14ac:dyDescent="0.25">
      <c r="A60" s="56" t="s">
        <v>39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0"/>
      <c r="S60" s="43">
        <v>0</v>
      </c>
    </row>
    <row r="61" spans="1:19" ht="15.75" x14ac:dyDescent="0.25">
      <c r="A61" s="54" t="s">
        <v>13</v>
      </c>
      <c r="B61" s="55">
        <v>0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46"/>
    </row>
  </sheetData>
  <mergeCells count="9">
    <mergeCell ref="B4:E4"/>
    <mergeCell ref="F4:I4"/>
    <mergeCell ref="J4:M4"/>
    <mergeCell ref="N4:Q4"/>
    <mergeCell ref="B36:E36"/>
    <mergeCell ref="F36:I36"/>
    <mergeCell ref="J36:M36"/>
    <mergeCell ref="N36:Q36"/>
    <mergeCell ref="F34:J3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1"/>
  <sheetViews>
    <sheetView workbookViewId="0">
      <selection sqref="A1:S61"/>
    </sheetView>
  </sheetViews>
  <sheetFormatPr baseColWidth="10" defaultRowHeight="15" x14ac:dyDescent="0.25"/>
  <sheetData>
    <row r="2" spans="1:19" ht="15.75" x14ac:dyDescent="0.25">
      <c r="A2" s="64" t="s">
        <v>0</v>
      </c>
      <c r="B2" s="65" t="s">
        <v>43</v>
      </c>
      <c r="C2" s="63"/>
      <c r="D2" s="81" t="s">
        <v>1</v>
      </c>
      <c r="E2" s="81"/>
      <c r="F2" s="63"/>
      <c r="G2" s="63"/>
      <c r="H2" s="63"/>
      <c r="I2" s="63"/>
      <c r="J2" s="63"/>
      <c r="K2" s="63"/>
      <c r="L2" s="63"/>
      <c r="M2" s="66"/>
      <c r="N2" s="66"/>
      <c r="O2" s="66"/>
      <c r="P2" s="66"/>
      <c r="Q2" s="66"/>
      <c r="R2" s="66"/>
      <c r="S2" s="63"/>
    </row>
    <row r="3" spans="1:19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6"/>
      <c r="N3" s="66"/>
      <c r="O3" s="66"/>
      <c r="P3" s="66"/>
      <c r="Q3" s="66"/>
      <c r="R3" s="66"/>
      <c r="S3" s="63"/>
    </row>
    <row r="4" spans="1:19" ht="25.5" x14ac:dyDescent="0.25">
      <c r="A4" s="67" t="s">
        <v>2</v>
      </c>
      <c r="B4" s="105" t="s">
        <v>36</v>
      </c>
      <c r="C4" s="106"/>
      <c r="D4" s="106"/>
      <c r="E4" s="106"/>
      <c r="F4" s="105" t="s">
        <v>35</v>
      </c>
      <c r="G4" s="106"/>
      <c r="H4" s="106"/>
      <c r="I4" s="106"/>
      <c r="J4" s="107" t="s">
        <v>34</v>
      </c>
      <c r="K4" s="108"/>
      <c r="L4" s="108"/>
      <c r="M4" s="109"/>
      <c r="N4" s="107" t="s">
        <v>40</v>
      </c>
      <c r="O4" s="110"/>
      <c r="P4" s="110"/>
      <c r="Q4" s="111"/>
      <c r="R4" s="68" t="s">
        <v>3</v>
      </c>
      <c r="S4" s="69"/>
    </row>
    <row r="5" spans="1:19" ht="15.75" x14ac:dyDescent="0.25">
      <c r="A5" s="67" t="s">
        <v>4</v>
      </c>
      <c r="B5" s="77" t="s">
        <v>11</v>
      </c>
      <c r="C5" s="77" t="s">
        <v>12</v>
      </c>
      <c r="D5" s="77" t="s">
        <v>6</v>
      </c>
      <c r="E5" s="77" t="s">
        <v>7</v>
      </c>
      <c r="F5" s="77" t="s">
        <v>5</v>
      </c>
      <c r="G5" s="78" t="s">
        <v>10</v>
      </c>
      <c r="H5" s="77" t="s">
        <v>8</v>
      </c>
      <c r="I5" s="77" t="s">
        <v>9</v>
      </c>
      <c r="J5" s="79" t="s">
        <v>5</v>
      </c>
      <c r="K5" s="78" t="s">
        <v>10</v>
      </c>
      <c r="L5" s="80" t="s">
        <v>8</v>
      </c>
      <c r="M5" s="80" t="s">
        <v>9</v>
      </c>
      <c r="N5" s="79" t="s">
        <v>5</v>
      </c>
      <c r="O5" s="78" t="s">
        <v>10</v>
      </c>
      <c r="P5" s="80" t="s">
        <v>8</v>
      </c>
      <c r="Q5" s="80" t="s">
        <v>9</v>
      </c>
      <c r="R5" s="70"/>
      <c r="S5" s="71" t="s">
        <v>13</v>
      </c>
    </row>
    <row r="6" spans="1:19" ht="15.75" x14ac:dyDescent="0.25">
      <c r="A6" s="76" t="s">
        <v>14</v>
      </c>
      <c r="B6" s="72">
        <v>3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0"/>
      <c r="S6" s="63">
        <v>3</v>
      </c>
    </row>
    <row r="7" spans="1:19" ht="15.75" x14ac:dyDescent="0.25">
      <c r="A7" s="76" t="s">
        <v>15</v>
      </c>
      <c r="B7" s="72"/>
      <c r="C7" s="72"/>
      <c r="D7" s="72">
        <v>4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0"/>
      <c r="S7" s="63">
        <v>4</v>
      </c>
    </row>
    <row r="8" spans="1:19" ht="15.75" x14ac:dyDescent="0.25">
      <c r="A8" s="76" t="s">
        <v>16</v>
      </c>
      <c r="B8" s="72">
        <v>31</v>
      </c>
      <c r="C8" s="72">
        <v>20</v>
      </c>
      <c r="D8" s="72">
        <v>32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0"/>
      <c r="S8" s="63">
        <v>83</v>
      </c>
    </row>
    <row r="9" spans="1:19" ht="15.75" x14ac:dyDescent="0.25">
      <c r="A9" s="76" t="s">
        <v>17</v>
      </c>
      <c r="B9" s="72">
        <v>2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0"/>
      <c r="S9" s="63">
        <v>2</v>
      </c>
    </row>
    <row r="10" spans="1:19" ht="15.75" x14ac:dyDescent="0.25">
      <c r="A10" s="76" t="s">
        <v>18</v>
      </c>
      <c r="B10" s="72">
        <v>4</v>
      </c>
      <c r="C10" s="72">
        <v>4</v>
      </c>
      <c r="D10" s="72">
        <v>1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0"/>
      <c r="S10" s="63">
        <v>9</v>
      </c>
    </row>
    <row r="11" spans="1:19" ht="15.75" x14ac:dyDescent="0.25">
      <c r="A11" s="76" t="s">
        <v>19</v>
      </c>
      <c r="B11" s="72">
        <v>7</v>
      </c>
      <c r="C11" s="72">
        <v>4</v>
      </c>
      <c r="D11" s="72">
        <v>11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0"/>
      <c r="S11" s="63">
        <v>22</v>
      </c>
    </row>
    <row r="12" spans="1:19" ht="15.75" x14ac:dyDescent="0.25">
      <c r="A12" s="76" t="s">
        <v>20</v>
      </c>
      <c r="B12" s="72"/>
      <c r="C12" s="72">
        <v>29</v>
      </c>
      <c r="D12" s="72">
        <v>11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0"/>
      <c r="S12" s="63">
        <v>40</v>
      </c>
    </row>
    <row r="13" spans="1:19" ht="15.75" x14ac:dyDescent="0.25">
      <c r="A13" s="76" t="s">
        <v>21</v>
      </c>
      <c r="B13" s="72">
        <v>9</v>
      </c>
      <c r="C13" s="72">
        <v>10</v>
      </c>
      <c r="D13" s="72">
        <v>16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0"/>
      <c r="S13" s="63">
        <v>35</v>
      </c>
    </row>
    <row r="14" spans="1:19" ht="15.75" x14ac:dyDescent="0.25">
      <c r="A14" s="76" t="s">
        <v>22</v>
      </c>
      <c r="B14" s="72"/>
      <c r="C14" s="72">
        <v>17</v>
      </c>
      <c r="D14" s="72">
        <v>27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0"/>
      <c r="S14" s="63">
        <v>44</v>
      </c>
    </row>
    <row r="15" spans="1:19" ht="15.75" x14ac:dyDescent="0.25">
      <c r="A15" s="76" t="s">
        <v>23</v>
      </c>
      <c r="B15" s="72"/>
      <c r="C15" s="72">
        <v>7</v>
      </c>
      <c r="D15" s="72">
        <v>4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0"/>
      <c r="S15" s="63">
        <v>11</v>
      </c>
    </row>
    <row r="16" spans="1:19" ht="15.75" x14ac:dyDescent="0.25">
      <c r="A16" s="76" t="s">
        <v>24</v>
      </c>
      <c r="B16" s="72"/>
      <c r="C16" s="72">
        <v>3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0"/>
      <c r="S16" s="63">
        <v>3</v>
      </c>
    </row>
    <row r="17" spans="1:19" ht="15.75" x14ac:dyDescent="0.25">
      <c r="A17" s="76" t="s">
        <v>25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0"/>
      <c r="S17" s="63">
        <v>0</v>
      </c>
    </row>
    <row r="18" spans="1:19" ht="15.75" x14ac:dyDescent="0.25">
      <c r="A18" s="76" t="s">
        <v>26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0"/>
      <c r="S18" s="63">
        <v>0</v>
      </c>
    </row>
    <row r="19" spans="1:19" ht="15.75" x14ac:dyDescent="0.25">
      <c r="A19" s="76" t="s">
        <v>27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0"/>
      <c r="S19" s="63">
        <v>0</v>
      </c>
    </row>
    <row r="20" spans="1:19" ht="15.75" x14ac:dyDescent="0.25">
      <c r="A20" s="76" t="s">
        <v>28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0"/>
      <c r="S20" s="63">
        <v>0</v>
      </c>
    </row>
    <row r="21" spans="1:19" ht="15.75" x14ac:dyDescent="0.25">
      <c r="A21" s="76" t="s">
        <v>29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0"/>
      <c r="S21" s="63">
        <v>0</v>
      </c>
    </row>
    <row r="22" spans="1:19" ht="15.75" x14ac:dyDescent="0.25">
      <c r="A22" s="76" t="s">
        <v>30</v>
      </c>
      <c r="B22" s="72"/>
      <c r="C22" s="72">
        <v>1</v>
      </c>
      <c r="D22" s="72">
        <v>1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0"/>
      <c r="S22" s="63">
        <v>2</v>
      </c>
    </row>
    <row r="23" spans="1:19" ht="15.75" x14ac:dyDescent="0.25">
      <c r="A23" s="76" t="s">
        <v>31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0"/>
      <c r="S23" s="63">
        <v>0</v>
      </c>
    </row>
    <row r="24" spans="1:19" ht="15.75" x14ac:dyDescent="0.25">
      <c r="A24" s="73" t="s">
        <v>32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0"/>
      <c r="S24" s="63">
        <v>0</v>
      </c>
    </row>
    <row r="25" spans="1:19" ht="15.75" x14ac:dyDescent="0.25">
      <c r="A25" s="73" t="s">
        <v>33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0"/>
      <c r="S25" s="63">
        <v>0</v>
      </c>
    </row>
    <row r="26" spans="1:19" ht="15.75" x14ac:dyDescent="0.25">
      <c r="A26" s="76" t="s">
        <v>37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0"/>
      <c r="S26" s="63">
        <v>0</v>
      </c>
    </row>
    <row r="27" spans="1:19" ht="15.75" x14ac:dyDescent="0.25">
      <c r="A27" s="76" t="s">
        <v>38</v>
      </c>
      <c r="B27" s="72">
        <v>17</v>
      </c>
      <c r="C27" s="72">
        <v>13</v>
      </c>
      <c r="D27" s="72">
        <v>58</v>
      </c>
      <c r="E27" s="72">
        <v>2</v>
      </c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0"/>
      <c r="S27" s="63">
        <v>90</v>
      </c>
    </row>
    <row r="28" spans="1:19" ht="15.75" x14ac:dyDescent="0.25">
      <c r="A28" s="76" t="s">
        <v>39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0"/>
      <c r="S28" s="63">
        <v>0</v>
      </c>
    </row>
    <row r="29" spans="1:19" ht="15.75" x14ac:dyDescent="0.25">
      <c r="A29" s="74" t="s">
        <v>13</v>
      </c>
      <c r="B29" s="75">
        <v>73</v>
      </c>
      <c r="C29" s="75">
        <v>108</v>
      </c>
      <c r="D29" s="75">
        <v>165</v>
      </c>
      <c r="E29" s="75">
        <v>2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66"/>
    </row>
    <row r="34" spans="1:19" x14ac:dyDescent="0.25">
      <c r="A34" s="82" t="s">
        <v>0</v>
      </c>
      <c r="B34" s="65" t="s">
        <v>43</v>
      </c>
      <c r="C34" s="63"/>
      <c r="D34" s="63"/>
      <c r="E34" s="63"/>
      <c r="F34" s="112" t="s">
        <v>41</v>
      </c>
      <c r="G34" s="112"/>
      <c r="H34" s="112"/>
      <c r="I34" s="112"/>
      <c r="J34" s="112"/>
      <c r="K34" s="63"/>
      <c r="L34" s="63"/>
      <c r="M34" s="63"/>
      <c r="N34" s="63"/>
      <c r="O34" s="63"/>
      <c r="P34" s="63"/>
      <c r="Q34" s="63"/>
      <c r="R34" s="63"/>
      <c r="S34" s="63"/>
    </row>
    <row r="36" spans="1:19" ht="25.5" x14ac:dyDescent="0.25">
      <c r="A36" s="67" t="s">
        <v>2</v>
      </c>
      <c r="B36" s="105" t="s">
        <v>36</v>
      </c>
      <c r="C36" s="106"/>
      <c r="D36" s="106"/>
      <c r="E36" s="106"/>
      <c r="F36" s="105" t="s">
        <v>35</v>
      </c>
      <c r="G36" s="106"/>
      <c r="H36" s="106"/>
      <c r="I36" s="106"/>
      <c r="J36" s="107" t="s">
        <v>34</v>
      </c>
      <c r="K36" s="108"/>
      <c r="L36" s="108"/>
      <c r="M36" s="109"/>
      <c r="N36" s="107" t="s">
        <v>40</v>
      </c>
      <c r="O36" s="110"/>
      <c r="P36" s="110"/>
      <c r="Q36" s="111"/>
      <c r="R36" s="68" t="s">
        <v>3</v>
      </c>
      <c r="S36" s="69"/>
    </row>
    <row r="37" spans="1:19" ht="15.75" x14ac:dyDescent="0.25">
      <c r="A37" s="67" t="s">
        <v>4</v>
      </c>
      <c r="B37" s="77" t="s">
        <v>11</v>
      </c>
      <c r="C37" s="77" t="s">
        <v>12</v>
      </c>
      <c r="D37" s="77" t="s">
        <v>6</v>
      </c>
      <c r="E37" s="77" t="s">
        <v>7</v>
      </c>
      <c r="F37" s="77" t="s">
        <v>5</v>
      </c>
      <c r="G37" s="78" t="s">
        <v>10</v>
      </c>
      <c r="H37" s="77" t="s">
        <v>8</v>
      </c>
      <c r="I37" s="77" t="s">
        <v>9</v>
      </c>
      <c r="J37" s="79" t="s">
        <v>5</v>
      </c>
      <c r="K37" s="78" t="s">
        <v>10</v>
      </c>
      <c r="L37" s="80" t="s">
        <v>8</v>
      </c>
      <c r="M37" s="80" t="s">
        <v>9</v>
      </c>
      <c r="N37" s="79" t="s">
        <v>5</v>
      </c>
      <c r="O37" s="78" t="s">
        <v>10</v>
      </c>
      <c r="P37" s="80" t="s">
        <v>8</v>
      </c>
      <c r="Q37" s="80" t="s">
        <v>9</v>
      </c>
      <c r="R37" s="70"/>
      <c r="S37" s="71" t="s">
        <v>13</v>
      </c>
    </row>
    <row r="38" spans="1:19" ht="15.75" x14ac:dyDescent="0.25">
      <c r="A38" s="76" t="s">
        <v>14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0"/>
      <c r="S38" s="63">
        <v>0</v>
      </c>
    </row>
    <row r="39" spans="1:19" ht="15.75" x14ac:dyDescent="0.25">
      <c r="A39" s="76" t="s">
        <v>15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0"/>
      <c r="S39" s="63">
        <v>0</v>
      </c>
    </row>
    <row r="40" spans="1:19" ht="15.75" x14ac:dyDescent="0.25">
      <c r="A40" s="76" t="s">
        <v>16</v>
      </c>
      <c r="B40" s="72"/>
      <c r="C40" s="72">
        <v>3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0"/>
      <c r="S40" s="63">
        <v>3</v>
      </c>
    </row>
    <row r="41" spans="1:19" ht="15.75" x14ac:dyDescent="0.25">
      <c r="A41" s="76" t="s">
        <v>17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0"/>
      <c r="S41" s="63">
        <v>0</v>
      </c>
    </row>
    <row r="42" spans="1:19" ht="15.75" x14ac:dyDescent="0.25">
      <c r="A42" s="76" t="s">
        <v>18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0"/>
      <c r="S42" s="63">
        <v>0</v>
      </c>
    </row>
    <row r="43" spans="1:19" ht="15.75" x14ac:dyDescent="0.25">
      <c r="A43" s="76" t="s">
        <v>19</v>
      </c>
      <c r="B43" s="72">
        <v>1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0"/>
      <c r="S43" s="63">
        <v>1</v>
      </c>
    </row>
    <row r="44" spans="1:19" ht="15.75" x14ac:dyDescent="0.25">
      <c r="A44" s="76" t="s">
        <v>20</v>
      </c>
      <c r="B44" s="72"/>
      <c r="C44" s="72"/>
      <c r="D44" s="72">
        <v>3</v>
      </c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0"/>
      <c r="S44" s="63">
        <v>3</v>
      </c>
    </row>
    <row r="45" spans="1:19" ht="15.75" x14ac:dyDescent="0.25">
      <c r="A45" s="76" t="s">
        <v>21</v>
      </c>
      <c r="B45" s="72">
        <v>4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0"/>
      <c r="S45" s="63">
        <v>4</v>
      </c>
    </row>
    <row r="46" spans="1:19" ht="15.75" x14ac:dyDescent="0.25">
      <c r="A46" s="76" t="s">
        <v>22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0"/>
      <c r="S46" s="63">
        <v>0</v>
      </c>
    </row>
    <row r="47" spans="1:19" ht="15.75" x14ac:dyDescent="0.25">
      <c r="A47" s="76" t="s">
        <v>23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0"/>
      <c r="S47" s="63">
        <v>0</v>
      </c>
    </row>
    <row r="48" spans="1:19" ht="15.75" x14ac:dyDescent="0.25">
      <c r="A48" s="76" t="s">
        <v>24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0"/>
      <c r="S48" s="63">
        <v>0</v>
      </c>
    </row>
    <row r="49" spans="1:19" ht="15.75" x14ac:dyDescent="0.25">
      <c r="A49" s="76" t="s">
        <v>25</v>
      </c>
      <c r="B49" s="72"/>
      <c r="C49" s="72"/>
      <c r="D49" s="72">
        <v>1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0"/>
      <c r="S49" s="63">
        <v>1</v>
      </c>
    </row>
    <row r="50" spans="1:19" ht="15.75" x14ac:dyDescent="0.25">
      <c r="A50" s="76" t="s">
        <v>26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0"/>
      <c r="S50" s="63">
        <v>0</v>
      </c>
    </row>
    <row r="51" spans="1:19" ht="15.75" x14ac:dyDescent="0.25">
      <c r="A51" s="76" t="s">
        <v>27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0"/>
      <c r="S51" s="63">
        <v>0</v>
      </c>
    </row>
    <row r="52" spans="1:19" ht="15.75" x14ac:dyDescent="0.25">
      <c r="A52" s="76" t="s">
        <v>28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0"/>
      <c r="S52" s="63">
        <v>0</v>
      </c>
    </row>
    <row r="53" spans="1:19" ht="15.75" x14ac:dyDescent="0.25">
      <c r="A53" s="76" t="s">
        <v>29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0"/>
      <c r="S53" s="63">
        <v>0</v>
      </c>
    </row>
    <row r="54" spans="1:19" ht="15.75" x14ac:dyDescent="0.25">
      <c r="A54" s="76" t="s">
        <v>30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0"/>
      <c r="S54" s="63">
        <v>0</v>
      </c>
    </row>
    <row r="55" spans="1:19" ht="15.75" x14ac:dyDescent="0.25">
      <c r="A55" s="76" t="s">
        <v>31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0"/>
      <c r="S55" s="63">
        <v>0</v>
      </c>
    </row>
    <row r="56" spans="1:19" ht="15.75" x14ac:dyDescent="0.25">
      <c r="A56" s="73" t="s">
        <v>32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0"/>
      <c r="S56" s="63">
        <v>0</v>
      </c>
    </row>
    <row r="57" spans="1:19" ht="15.75" x14ac:dyDescent="0.25">
      <c r="A57" s="73" t="s">
        <v>33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0"/>
      <c r="S57" s="63">
        <v>0</v>
      </c>
    </row>
    <row r="58" spans="1:19" ht="15.75" x14ac:dyDescent="0.25">
      <c r="A58" s="76" t="s">
        <v>37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0"/>
      <c r="S58" s="63">
        <v>0</v>
      </c>
    </row>
    <row r="59" spans="1:19" ht="15.75" x14ac:dyDescent="0.25">
      <c r="A59" s="76" t="s">
        <v>38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0"/>
      <c r="S59" s="63">
        <v>0</v>
      </c>
    </row>
    <row r="60" spans="1:19" ht="15.75" x14ac:dyDescent="0.25">
      <c r="A60" s="76" t="s">
        <v>39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0"/>
      <c r="S60" s="63">
        <v>0</v>
      </c>
    </row>
    <row r="61" spans="1:19" ht="15.75" x14ac:dyDescent="0.25">
      <c r="A61" s="74" t="s">
        <v>13</v>
      </c>
      <c r="B61" s="75">
        <v>5</v>
      </c>
      <c r="C61" s="75">
        <v>3</v>
      </c>
      <c r="D61" s="75">
        <v>4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66"/>
    </row>
  </sheetData>
  <mergeCells count="9">
    <mergeCell ref="B4:E4"/>
    <mergeCell ref="F4:I4"/>
    <mergeCell ref="J4:M4"/>
    <mergeCell ref="N4:Q4"/>
    <mergeCell ref="B36:E36"/>
    <mergeCell ref="F36:I36"/>
    <mergeCell ref="J36:M36"/>
    <mergeCell ref="N36:Q36"/>
    <mergeCell ref="F34:J3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1"/>
  <sheetViews>
    <sheetView workbookViewId="0">
      <selection sqref="A1:S61"/>
    </sheetView>
  </sheetViews>
  <sheetFormatPr baseColWidth="10" defaultRowHeight="15" x14ac:dyDescent="0.25"/>
  <sheetData>
    <row r="2" spans="1:19" ht="15.75" x14ac:dyDescent="0.25">
      <c r="A2" s="84" t="s">
        <v>0</v>
      </c>
      <c r="B2" s="85">
        <v>43531</v>
      </c>
      <c r="C2" s="83"/>
      <c r="D2" s="101" t="s">
        <v>1</v>
      </c>
      <c r="E2" s="101"/>
      <c r="F2" s="83"/>
      <c r="G2" s="83"/>
      <c r="H2" s="83"/>
      <c r="I2" s="83"/>
      <c r="J2" s="83"/>
      <c r="K2" s="83"/>
      <c r="L2" s="83"/>
      <c r="M2" s="86"/>
      <c r="N2" s="86"/>
      <c r="O2" s="86"/>
      <c r="P2" s="86"/>
      <c r="Q2" s="86"/>
      <c r="R2" s="86"/>
      <c r="S2" s="83"/>
    </row>
    <row r="3" spans="1:19" x14ac:dyDescent="0.2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6"/>
      <c r="N3" s="86"/>
      <c r="O3" s="86"/>
      <c r="P3" s="86"/>
      <c r="Q3" s="86"/>
      <c r="R3" s="86"/>
      <c r="S3" s="83"/>
    </row>
    <row r="4" spans="1:19" ht="25.5" x14ac:dyDescent="0.25">
      <c r="A4" s="87" t="s">
        <v>2</v>
      </c>
      <c r="B4" s="105" t="s">
        <v>36</v>
      </c>
      <c r="C4" s="106"/>
      <c r="D4" s="106"/>
      <c r="E4" s="106"/>
      <c r="F4" s="105" t="s">
        <v>35</v>
      </c>
      <c r="G4" s="106"/>
      <c r="H4" s="106"/>
      <c r="I4" s="106"/>
      <c r="J4" s="107" t="s">
        <v>34</v>
      </c>
      <c r="K4" s="108"/>
      <c r="L4" s="108"/>
      <c r="M4" s="109"/>
      <c r="N4" s="107" t="s">
        <v>40</v>
      </c>
      <c r="O4" s="110"/>
      <c r="P4" s="110"/>
      <c r="Q4" s="111"/>
      <c r="R4" s="88" t="s">
        <v>3</v>
      </c>
      <c r="S4" s="89"/>
    </row>
    <row r="5" spans="1:19" ht="15.75" x14ac:dyDescent="0.25">
      <c r="A5" s="87" t="s">
        <v>4</v>
      </c>
      <c r="B5" s="97" t="s">
        <v>11</v>
      </c>
      <c r="C5" s="97" t="s">
        <v>12</v>
      </c>
      <c r="D5" s="97" t="s">
        <v>6</v>
      </c>
      <c r="E5" s="97" t="s">
        <v>7</v>
      </c>
      <c r="F5" s="97" t="s">
        <v>5</v>
      </c>
      <c r="G5" s="98" t="s">
        <v>10</v>
      </c>
      <c r="H5" s="97" t="s">
        <v>8</v>
      </c>
      <c r="I5" s="97" t="s">
        <v>9</v>
      </c>
      <c r="J5" s="99" t="s">
        <v>5</v>
      </c>
      <c r="K5" s="98" t="s">
        <v>10</v>
      </c>
      <c r="L5" s="100" t="s">
        <v>8</v>
      </c>
      <c r="M5" s="100" t="s">
        <v>9</v>
      </c>
      <c r="N5" s="99" t="s">
        <v>5</v>
      </c>
      <c r="O5" s="98" t="s">
        <v>10</v>
      </c>
      <c r="P5" s="100" t="s">
        <v>8</v>
      </c>
      <c r="Q5" s="100" t="s">
        <v>9</v>
      </c>
      <c r="R5" s="90"/>
      <c r="S5" s="91" t="s">
        <v>13</v>
      </c>
    </row>
    <row r="6" spans="1:19" ht="15.75" x14ac:dyDescent="0.25">
      <c r="A6" s="96" t="s">
        <v>14</v>
      </c>
      <c r="B6" s="92">
        <v>2</v>
      </c>
      <c r="C6" s="92"/>
      <c r="D6" s="92">
        <v>19</v>
      </c>
      <c r="E6" s="92">
        <v>23</v>
      </c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0"/>
      <c r="S6" s="83">
        <v>44</v>
      </c>
    </row>
    <row r="7" spans="1:19" ht="15.75" x14ac:dyDescent="0.25">
      <c r="A7" s="96" t="s">
        <v>15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0"/>
      <c r="S7" s="83">
        <v>0</v>
      </c>
    </row>
    <row r="8" spans="1:19" ht="15.75" x14ac:dyDescent="0.25">
      <c r="A8" s="96" t="s">
        <v>16</v>
      </c>
      <c r="B8" s="92"/>
      <c r="C8" s="92">
        <v>3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0"/>
      <c r="S8" s="83">
        <v>3</v>
      </c>
    </row>
    <row r="9" spans="1:19" ht="15.75" x14ac:dyDescent="0.25">
      <c r="A9" s="96" t="s">
        <v>17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0"/>
      <c r="S9" s="83">
        <v>0</v>
      </c>
    </row>
    <row r="10" spans="1:19" ht="15.75" x14ac:dyDescent="0.25">
      <c r="A10" s="96" t="s">
        <v>18</v>
      </c>
      <c r="B10" s="92"/>
      <c r="C10" s="92">
        <v>2</v>
      </c>
      <c r="D10" s="92">
        <v>2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0"/>
      <c r="S10" s="83">
        <v>4</v>
      </c>
    </row>
    <row r="11" spans="1:19" ht="15.75" x14ac:dyDescent="0.25">
      <c r="A11" s="96" t="s">
        <v>19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0"/>
      <c r="S11" s="83">
        <v>0</v>
      </c>
    </row>
    <row r="12" spans="1:19" ht="15.75" x14ac:dyDescent="0.25">
      <c r="A12" s="96" t="s">
        <v>20</v>
      </c>
      <c r="B12" s="92"/>
      <c r="C12" s="92"/>
      <c r="D12" s="92">
        <v>8</v>
      </c>
      <c r="E12" s="92">
        <v>1</v>
      </c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0"/>
      <c r="S12" s="83">
        <v>9</v>
      </c>
    </row>
    <row r="13" spans="1:19" ht="15.75" x14ac:dyDescent="0.25">
      <c r="A13" s="96" t="s">
        <v>21</v>
      </c>
      <c r="B13" s="92"/>
      <c r="C13" s="92"/>
      <c r="D13" s="92">
        <v>9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0"/>
      <c r="S13" s="83">
        <v>9</v>
      </c>
    </row>
    <row r="14" spans="1:19" ht="15.75" x14ac:dyDescent="0.25">
      <c r="A14" s="96" t="s">
        <v>22</v>
      </c>
      <c r="B14" s="92"/>
      <c r="C14" s="92"/>
      <c r="D14" s="92">
        <v>13</v>
      </c>
      <c r="E14" s="92">
        <v>6</v>
      </c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0"/>
      <c r="S14" s="83">
        <v>19</v>
      </c>
    </row>
    <row r="15" spans="1:19" ht="15.75" x14ac:dyDescent="0.25">
      <c r="A15" s="96" t="s">
        <v>23</v>
      </c>
      <c r="B15" s="92"/>
      <c r="C15" s="92"/>
      <c r="D15" s="92">
        <v>36</v>
      </c>
      <c r="E15" s="92">
        <v>11</v>
      </c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0"/>
      <c r="S15" s="83">
        <v>47</v>
      </c>
    </row>
    <row r="16" spans="1:19" ht="15.75" x14ac:dyDescent="0.25">
      <c r="A16" s="96" t="s">
        <v>24</v>
      </c>
      <c r="B16" s="92"/>
      <c r="C16" s="92"/>
      <c r="D16" s="92">
        <v>12</v>
      </c>
      <c r="E16" s="92">
        <v>16</v>
      </c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0"/>
      <c r="S16" s="83">
        <v>28</v>
      </c>
    </row>
    <row r="17" spans="1:19" ht="15.75" x14ac:dyDescent="0.25">
      <c r="A17" s="96" t="s">
        <v>25</v>
      </c>
      <c r="B17" s="92"/>
      <c r="C17" s="92"/>
      <c r="D17" s="92"/>
      <c r="E17" s="92">
        <v>4</v>
      </c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0"/>
      <c r="S17" s="83">
        <v>4</v>
      </c>
    </row>
    <row r="18" spans="1:19" ht="15.75" x14ac:dyDescent="0.25">
      <c r="A18" s="96" t="s">
        <v>26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0"/>
      <c r="S18" s="83">
        <v>0</v>
      </c>
    </row>
    <row r="19" spans="1:19" ht="15.75" x14ac:dyDescent="0.25">
      <c r="A19" s="96" t="s">
        <v>27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0"/>
      <c r="S19" s="83">
        <v>0</v>
      </c>
    </row>
    <row r="20" spans="1:19" ht="15.75" x14ac:dyDescent="0.25">
      <c r="A20" s="96" t="s">
        <v>28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0"/>
      <c r="S20" s="83">
        <v>0</v>
      </c>
    </row>
    <row r="21" spans="1:19" ht="15.75" x14ac:dyDescent="0.25">
      <c r="A21" s="96" t="s">
        <v>29</v>
      </c>
      <c r="B21" s="92"/>
      <c r="C21" s="92"/>
      <c r="D21" s="92"/>
      <c r="E21" s="92">
        <v>2</v>
      </c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0"/>
      <c r="S21" s="83">
        <v>2</v>
      </c>
    </row>
    <row r="22" spans="1:19" ht="15.75" x14ac:dyDescent="0.25">
      <c r="A22" s="96" t="s">
        <v>30</v>
      </c>
      <c r="B22" s="92">
        <v>1</v>
      </c>
      <c r="C22" s="92"/>
      <c r="D22" s="92">
        <v>2</v>
      </c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0"/>
      <c r="S22" s="83">
        <v>3</v>
      </c>
    </row>
    <row r="23" spans="1:19" ht="15.75" x14ac:dyDescent="0.25">
      <c r="A23" s="96" t="s">
        <v>31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0"/>
      <c r="S23" s="83">
        <v>0</v>
      </c>
    </row>
    <row r="24" spans="1:19" ht="15.75" x14ac:dyDescent="0.25">
      <c r="A24" s="93" t="s">
        <v>32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0"/>
      <c r="S24" s="83">
        <v>0</v>
      </c>
    </row>
    <row r="25" spans="1:19" ht="15.75" x14ac:dyDescent="0.25">
      <c r="A25" s="93" t="s">
        <v>33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0"/>
      <c r="S25" s="83">
        <v>0</v>
      </c>
    </row>
    <row r="26" spans="1:19" ht="15.75" x14ac:dyDescent="0.25">
      <c r="A26" s="96" t="s">
        <v>37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0"/>
      <c r="S26" s="83">
        <v>0</v>
      </c>
    </row>
    <row r="27" spans="1:19" ht="15.75" x14ac:dyDescent="0.25">
      <c r="A27" s="96" t="s">
        <v>38</v>
      </c>
      <c r="B27" s="92"/>
      <c r="C27" s="92"/>
      <c r="D27" s="92">
        <v>8</v>
      </c>
      <c r="E27" s="92">
        <v>14</v>
      </c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0"/>
      <c r="S27" s="83">
        <v>22</v>
      </c>
    </row>
    <row r="28" spans="1:19" ht="15.75" x14ac:dyDescent="0.25">
      <c r="A28" s="96" t="s">
        <v>39</v>
      </c>
      <c r="B28" s="92">
        <v>1</v>
      </c>
      <c r="C28" s="92">
        <v>2</v>
      </c>
      <c r="D28" s="92">
        <v>1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0"/>
      <c r="S28" s="83">
        <v>4</v>
      </c>
    </row>
    <row r="29" spans="1:19" ht="15.75" x14ac:dyDescent="0.25">
      <c r="A29" s="94" t="s">
        <v>13</v>
      </c>
      <c r="B29" s="95">
        <v>4</v>
      </c>
      <c r="C29" s="95">
        <v>7</v>
      </c>
      <c r="D29" s="95">
        <v>110</v>
      </c>
      <c r="E29" s="95">
        <v>77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86"/>
    </row>
    <row r="34" spans="1:19" x14ac:dyDescent="0.25">
      <c r="A34" s="102" t="s">
        <v>0</v>
      </c>
      <c r="B34" s="85">
        <v>43531</v>
      </c>
      <c r="C34" s="83"/>
      <c r="D34" s="83"/>
      <c r="E34" s="83"/>
      <c r="F34" s="112" t="s">
        <v>41</v>
      </c>
      <c r="G34" s="112"/>
      <c r="H34" s="112"/>
      <c r="I34" s="112"/>
      <c r="J34" s="112"/>
      <c r="K34" s="83"/>
      <c r="L34" s="83"/>
      <c r="M34" s="83"/>
      <c r="N34" s="83"/>
      <c r="O34" s="83"/>
      <c r="P34" s="83"/>
      <c r="Q34" s="83"/>
      <c r="R34" s="83"/>
      <c r="S34" s="83"/>
    </row>
    <row r="36" spans="1:19" ht="25.5" x14ac:dyDescent="0.25">
      <c r="A36" s="87" t="s">
        <v>2</v>
      </c>
      <c r="B36" s="105" t="s">
        <v>36</v>
      </c>
      <c r="C36" s="106"/>
      <c r="D36" s="106"/>
      <c r="E36" s="106"/>
      <c r="F36" s="105" t="s">
        <v>35</v>
      </c>
      <c r="G36" s="106"/>
      <c r="H36" s="106"/>
      <c r="I36" s="106"/>
      <c r="J36" s="107" t="s">
        <v>34</v>
      </c>
      <c r="K36" s="108"/>
      <c r="L36" s="108"/>
      <c r="M36" s="109"/>
      <c r="N36" s="107" t="s">
        <v>40</v>
      </c>
      <c r="O36" s="110"/>
      <c r="P36" s="110"/>
      <c r="Q36" s="111"/>
      <c r="R36" s="88" t="s">
        <v>3</v>
      </c>
      <c r="S36" s="89"/>
    </row>
    <row r="37" spans="1:19" ht="15.75" x14ac:dyDescent="0.25">
      <c r="A37" s="87" t="s">
        <v>4</v>
      </c>
      <c r="B37" s="97" t="s">
        <v>11</v>
      </c>
      <c r="C37" s="97" t="s">
        <v>12</v>
      </c>
      <c r="D37" s="97" t="s">
        <v>6</v>
      </c>
      <c r="E37" s="97" t="s">
        <v>7</v>
      </c>
      <c r="F37" s="97" t="s">
        <v>5</v>
      </c>
      <c r="G37" s="98" t="s">
        <v>10</v>
      </c>
      <c r="H37" s="97" t="s">
        <v>8</v>
      </c>
      <c r="I37" s="97" t="s">
        <v>9</v>
      </c>
      <c r="J37" s="99" t="s">
        <v>5</v>
      </c>
      <c r="K37" s="98" t="s">
        <v>10</v>
      </c>
      <c r="L37" s="100" t="s">
        <v>8</v>
      </c>
      <c r="M37" s="100" t="s">
        <v>9</v>
      </c>
      <c r="N37" s="99" t="s">
        <v>5</v>
      </c>
      <c r="O37" s="98" t="s">
        <v>10</v>
      </c>
      <c r="P37" s="100" t="s">
        <v>8</v>
      </c>
      <c r="Q37" s="100" t="s">
        <v>9</v>
      </c>
      <c r="R37" s="90"/>
      <c r="S37" s="91" t="s">
        <v>13</v>
      </c>
    </row>
    <row r="38" spans="1:19" ht="15.75" x14ac:dyDescent="0.25">
      <c r="A38" s="96" t="s">
        <v>14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0"/>
      <c r="S38" s="83">
        <v>0</v>
      </c>
    </row>
    <row r="39" spans="1:19" ht="15.75" x14ac:dyDescent="0.25">
      <c r="A39" s="96" t="s">
        <v>15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0"/>
      <c r="S39" s="83">
        <v>0</v>
      </c>
    </row>
    <row r="40" spans="1:19" ht="15.75" x14ac:dyDescent="0.25">
      <c r="A40" s="96" t="s">
        <v>16</v>
      </c>
      <c r="B40" s="92"/>
      <c r="C40" s="92"/>
      <c r="D40" s="92">
        <v>1</v>
      </c>
      <c r="E40" s="92">
        <v>1</v>
      </c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0"/>
      <c r="S40" s="83">
        <v>2</v>
      </c>
    </row>
    <row r="41" spans="1:19" ht="15.75" x14ac:dyDescent="0.25">
      <c r="A41" s="96" t="s">
        <v>17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0"/>
      <c r="S41" s="83">
        <v>0</v>
      </c>
    </row>
    <row r="42" spans="1:19" ht="15.75" x14ac:dyDescent="0.25">
      <c r="A42" s="96" t="s">
        <v>18</v>
      </c>
      <c r="B42" s="92"/>
      <c r="C42" s="92"/>
      <c r="D42" s="92">
        <v>1</v>
      </c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0"/>
      <c r="S42" s="83">
        <v>1</v>
      </c>
    </row>
    <row r="43" spans="1:19" ht="15.75" x14ac:dyDescent="0.25">
      <c r="A43" s="96" t="s">
        <v>19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0"/>
      <c r="S43" s="83">
        <v>0</v>
      </c>
    </row>
    <row r="44" spans="1:19" ht="15.75" x14ac:dyDescent="0.25">
      <c r="A44" s="96" t="s">
        <v>20</v>
      </c>
      <c r="B44" s="92"/>
      <c r="C44" s="92"/>
      <c r="D44" s="92">
        <v>12</v>
      </c>
      <c r="E44" s="92">
        <v>1</v>
      </c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0"/>
      <c r="S44" s="83">
        <v>13</v>
      </c>
    </row>
    <row r="45" spans="1:19" ht="15.75" x14ac:dyDescent="0.25">
      <c r="A45" s="96" t="s">
        <v>21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0"/>
      <c r="S45" s="83">
        <v>0</v>
      </c>
    </row>
    <row r="46" spans="1:19" ht="15.75" x14ac:dyDescent="0.25">
      <c r="A46" s="96" t="s">
        <v>22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0"/>
      <c r="S46" s="83">
        <v>0</v>
      </c>
    </row>
    <row r="47" spans="1:19" ht="15.75" x14ac:dyDescent="0.25">
      <c r="A47" s="96" t="s">
        <v>23</v>
      </c>
      <c r="B47" s="92"/>
      <c r="C47" s="92"/>
      <c r="D47" s="92">
        <v>2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0"/>
      <c r="S47" s="83">
        <v>2</v>
      </c>
    </row>
    <row r="48" spans="1:19" ht="15.75" x14ac:dyDescent="0.25">
      <c r="A48" s="96" t="s">
        <v>24</v>
      </c>
      <c r="B48" s="92"/>
      <c r="C48" s="92"/>
      <c r="D48" s="92">
        <v>1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0"/>
      <c r="S48" s="83">
        <v>1</v>
      </c>
    </row>
    <row r="49" spans="1:19" ht="15.75" x14ac:dyDescent="0.25">
      <c r="A49" s="96" t="s">
        <v>25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0"/>
      <c r="S49" s="83">
        <v>0</v>
      </c>
    </row>
    <row r="50" spans="1:19" ht="15.75" x14ac:dyDescent="0.25">
      <c r="A50" s="96" t="s">
        <v>26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0"/>
      <c r="S50" s="83">
        <v>0</v>
      </c>
    </row>
    <row r="51" spans="1:19" ht="15.75" x14ac:dyDescent="0.25">
      <c r="A51" s="96" t="s">
        <v>27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0"/>
      <c r="S51" s="83">
        <v>0</v>
      </c>
    </row>
    <row r="52" spans="1:19" ht="15.75" x14ac:dyDescent="0.25">
      <c r="A52" s="96" t="s">
        <v>28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0"/>
      <c r="S52" s="83">
        <v>0</v>
      </c>
    </row>
    <row r="53" spans="1:19" ht="15.75" x14ac:dyDescent="0.25">
      <c r="A53" s="96" t="s">
        <v>29</v>
      </c>
      <c r="B53" s="92"/>
      <c r="C53" s="92"/>
      <c r="D53" s="92">
        <v>1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0"/>
      <c r="S53" s="83">
        <v>1</v>
      </c>
    </row>
    <row r="54" spans="1:19" ht="15.75" x14ac:dyDescent="0.25">
      <c r="A54" s="96" t="s">
        <v>30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0"/>
      <c r="S54" s="83">
        <v>0</v>
      </c>
    </row>
    <row r="55" spans="1:19" ht="15.75" x14ac:dyDescent="0.25">
      <c r="A55" s="96" t="s">
        <v>31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0"/>
      <c r="S55" s="83">
        <v>0</v>
      </c>
    </row>
    <row r="56" spans="1:19" ht="15.75" x14ac:dyDescent="0.25">
      <c r="A56" s="93" t="s">
        <v>32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0"/>
      <c r="S56" s="83">
        <v>0</v>
      </c>
    </row>
    <row r="57" spans="1:19" ht="15.75" x14ac:dyDescent="0.25">
      <c r="A57" s="93" t="s">
        <v>33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0"/>
      <c r="S57" s="83">
        <v>0</v>
      </c>
    </row>
    <row r="58" spans="1:19" ht="15.75" x14ac:dyDescent="0.25">
      <c r="A58" s="96" t="s">
        <v>37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0"/>
      <c r="S58" s="83">
        <v>0</v>
      </c>
    </row>
    <row r="59" spans="1:19" ht="15.75" x14ac:dyDescent="0.25">
      <c r="A59" s="96" t="s">
        <v>38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0"/>
      <c r="S59" s="83">
        <v>0</v>
      </c>
    </row>
    <row r="60" spans="1:19" ht="15.75" x14ac:dyDescent="0.25">
      <c r="A60" s="96" t="s">
        <v>39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0"/>
      <c r="S60" s="83">
        <v>0</v>
      </c>
    </row>
    <row r="61" spans="1:19" ht="15.75" x14ac:dyDescent="0.25">
      <c r="A61" s="94" t="s">
        <v>13</v>
      </c>
      <c r="B61" s="95">
        <v>0</v>
      </c>
      <c r="C61" s="95">
        <v>0</v>
      </c>
      <c r="D61" s="95">
        <v>18</v>
      </c>
      <c r="E61" s="95">
        <v>2</v>
      </c>
      <c r="F61" s="95">
        <v>0</v>
      </c>
      <c r="G61" s="95">
        <v>0</v>
      </c>
      <c r="H61" s="95">
        <v>0</v>
      </c>
      <c r="I61" s="95">
        <v>0</v>
      </c>
      <c r="J61" s="95">
        <v>0</v>
      </c>
      <c r="K61" s="95">
        <v>0</v>
      </c>
      <c r="L61" s="95">
        <v>0</v>
      </c>
      <c r="M61" s="95">
        <v>0</v>
      </c>
      <c r="N61" s="95">
        <v>0</v>
      </c>
      <c r="O61" s="95">
        <v>0</v>
      </c>
      <c r="P61" s="95">
        <v>0</v>
      </c>
      <c r="Q61" s="95">
        <v>0</v>
      </c>
      <c r="R61" s="95">
        <v>0</v>
      </c>
      <c r="S61" s="86"/>
    </row>
  </sheetData>
  <mergeCells count="9">
    <mergeCell ref="B4:E4"/>
    <mergeCell ref="F4:I4"/>
    <mergeCell ref="J4:M4"/>
    <mergeCell ref="N4:Q4"/>
    <mergeCell ref="B36:E36"/>
    <mergeCell ref="F36:I36"/>
    <mergeCell ref="J36:M36"/>
    <mergeCell ref="N36:Q36"/>
    <mergeCell ref="F34:J3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1"/>
  <sheetViews>
    <sheetView workbookViewId="0">
      <selection sqref="A1:XFD1048576"/>
    </sheetView>
  </sheetViews>
  <sheetFormatPr baseColWidth="10" defaultRowHeight="15" x14ac:dyDescent="0.25"/>
  <cols>
    <col min="1" max="1" width="9.140625" style="83" customWidth="1"/>
    <col min="2" max="2" width="11.7109375" style="83" customWidth="1"/>
    <col min="3" max="3" width="8.140625" style="83" customWidth="1"/>
    <col min="4" max="4" width="7.5703125" style="83" customWidth="1"/>
    <col min="5" max="5" width="7.28515625" style="83" customWidth="1"/>
    <col min="6" max="6" width="7.85546875" style="83" customWidth="1"/>
    <col min="7" max="7" width="7.140625" style="83" customWidth="1"/>
    <col min="8" max="8" width="7.28515625" style="83" customWidth="1"/>
    <col min="9" max="9" width="7.140625" style="83" customWidth="1"/>
    <col min="10" max="12" width="7.42578125" style="83" customWidth="1"/>
    <col min="13" max="17" width="7.5703125" style="83" customWidth="1"/>
    <col min="18" max="16384" width="11.42578125" style="83"/>
  </cols>
  <sheetData>
    <row r="2" spans="1:20" ht="15.75" x14ac:dyDescent="0.25">
      <c r="A2" s="84" t="s">
        <v>0</v>
      </c>
      <c r="B2" s="85">
        <v>43558</v>
      </c>
      <c r="D2" s="101" t="s">
        <v>1</v>
      </c>
      <c r="E2" s="101"/>
      <c r="M2" s="86"/>
      <c r="N2" s="86"/>
      <c r="O2" s="86"/>
      <c r="P2" s="86"/>
      <c r="Q2" s="86"/>
      <c r="R2" s="86"/>
    </row>
    <row r="3" spans="1:20" x14ac:dyDescent="0.25">
      <c r="M3" s="86"/>
      <c r="N3" s="86"/>
      <c r="O3" s="86"/>
      <c r="P3" s="86"/>
      <c r="Q3" s="86"/>
      <c r="R3" s="86"/>
    </row>
    <row r="4" spans="1:20" ht="51" customHeight="1" x14ac:dyDescent="0.25">
      <c r="A4" s="87" t="s">
        <v>2</v>
      </c>
      <c r="B4" s="105" t="s">
        <v>36</v>
      </c>
      <c r="C4" s="106"/>
      <c r="D4" s="106"/>
      <c r="E4" s="106"/>
      <c r="F4" s="105" t="s">
        <v>35</v>
      </c>
      <c r="G4" s="106"/>
      <c r="H4" s="106"/>
      <c r="I4" s="106"/>
      <c r="J4" s="107" t="s">
        <v>34</v>
      </c>
      <c r="K4" s="108"/>
      <c r="L4" s="108"/>
      <c r="M4" s="109"/>
      <c r="N4" s="107" t="s">
        <v>40</v>
      </c>
      <c r="O4" s="110"/>
      <c r="P4" s="110"/>
      <c r="Q4" s="111"/>
      <c r="R4" s="88" t="s">
        <v>3</v>
      </c>
      <c r="S4" s="89"/>
    </row>
    <row r="5" spans="1:20" ht="15.75" x14ac:dyDescent="0.25">
      <c r="A5" s="87" t="s">
        <v>4</v>
      </c>
      <c r="B5" s="117" t="s">
        <v>13</v>
      </c>
      <c r="C5" s="118"/>
      <c r="D5" s="118"/>
      <c r="E5" s="119"/>
      <c r="F5" s="117" t="s">
        <v>13</v>
      </c>
      <c r="G5" s="118"/>
      <c r="H5" s="118"/>
      <c r="I5" s="119"/>
      <c r="J5" s="117" t="s">
        <v>13</v>
      </c>
      <c r="K5" s="118"/>
      <c r="L5" s="118"/>
      <c r="M5" s="119"/>
      <c r="N5" s="117" t="s">
        <v>13</v>
      </c>
      <c r="O5" s="118"/>
      <c r="P5" s="118"/>
      <c r="Q5" s="119"/>
      <c r="R5" s="90"/>
      <c r="S5" s="91"/>
    </row>
    <row r="6" spans="1:20" ht="15.75" x14ac:dyDescent="0.25">
      <c r="A6" s="96" t="s">
        <v>14</v>
      </c>
      <c r="B6" s="113">
        <v>386</v>
      </c>
      <c r="C6" s="114"/>
      <c r="D6" s="114"/>
      <c r="E6" s="115"/>
      <c r="F6" s="113"/>
      <c r="G6" s="114"/>
      <c r="H6" s="114"/>
      <c r="I6" s="115"/>
      <c r="J6" s="113"/>
      <c r="K6" s="114"/>
      <c r="L6" s="114"/>
      <c r="M6" s="115"/>
      <c r="N6" s="113"/>
      <c r="O6" s="114"/>
      <c r="P6" s="114"/>
      <c r="Q6" s="115"/>
      <c r="R6" s="90"/>
      <c r="T6" s="104"/>
    </row>
    <row r="7" spans="1:20" ht="15.75" x14ac:dyDescent="0.25">
      <c r="A7" s="96" t="s">
        <v>15</v>
      </c>
      <c r="B7" s="113">
        <v>64</v>
      </c>
      <c r="C7" s="114"/>
      <c r="D7" s="114"/>
      <c r="E7" s="115"/>
      <c r="F7" s="113"/>
      <c r="G7" s="114"/>
      <c r="H7" s="114"/>
      <c r="I7" s="115"/>
      <c r="J7" s="113">
        <v>1</v>
      </c>
      <c r="K7" s="114"/>
      <c r="L7" s="114"/>
      <c r="M7" s="115"/>
      <c r="N7" s="113"/>
      <c r="O7" s="114"/>
      <c r="P7" s="114"/>
      <c r="Q7" s="115"/>
      <c r="R7" s="90"/>
    </row>
    <row r="8" spans="1:20" ht="15.75" x14ac:dyDescent="0.25">
      <c r="A8" s="96" t="s">
        <v>16</v>
      </c>
      <c r="B8" s="113">
        <v>28</v>
      </c>
      <c r="C8" s="114"/>
      <c r="D8" s="114"/>
      <c r="E8" s="115"/>
      <c r="F8" s="113"/>
      <c r="G8" s="114"/>
      <c r="H8" s="114"/>
      <c r="I8" s="115"/>
      <c r="J8" s="113"/>
      <c r="K8" s="114"/>
      <c r="L8" s="114"/>
      <c r="M8" s="115"/>
      <c r="N8" s="113"/>
      <c r="O8" s="114"/>
      <c r="P8" s="114"/>
      <c r="Q8" s="115"/>
      <c r="R8" s="90"/>
    </row>
    <row r="9" spans="1:20" ht="15.75" x14ac:dyDescent="0.25">
      <c r="A9" s="96" t="s">
        <v>17</v>
      </c>
      <c r="B9" s="113">
        <v>0</v>
      </c>
      <c r="C9" s="114"/>
      <c r="D9" s="114"/>
      <c r="E9" s="115"/>
      <c r="F9" s="113"/>
      <c r="G9" s="114"/>
      <c r="H9" s="114"/>
      <c r="I9" s="115"/>
      <c r="J9" s="113"/>
      <c r="K9" s="114"/>
      <c r="L9" s="114"/>
      <c r="M9" s="115"/>
      <c r="N9" s="113"/>
      <c r="O9" s="114"/>
      <c r="P9" s="114"/>
      <c r="Q9" s="115"/>
      <c r="R9" s="90"/>
    </row>
    <row r="10" spans="1:20" ht="15.75" x14ac:dyDescent="0.25">
      <c r="A10" s="96" t="s">
        <v>18</v>
      </c>
      <c r="B10" s="113">
        <v>3</v>
      </c>
      <c r="C10" s="114"/>
      <c r="D10" s="114"/>
      <c r="E10" s="115"/>
      <c r="F10" s="113"/>
      <c r="G10" s="114"/>
      <c r="H10" s="114"/>
      <c r="I10" s="115"/>
      <c r="J10" s="113"/>
      <c r="K10" s="114"/>
      <c r="L10" s="114"/>
      <c r="M10" s="115"/>
      <c r="N10" s="113"/>
      <c r="O10" s="114"/>
      <c r="P10" s="114"/>
      <c r="Q10" s="115"/>
      <c r="R10" s="90"/>
    </row>
    <row r="11" spans="1:20" ht="15.75" x14ac:dyDescent="0.25">
      <c r="A11" s="96" t="s">
        <v>19</v>
      </c>
      <c r="B11" s="113">
        <v>7</v>
      </c>
      <c r="C11" s="114"/>
      <c r="D11" s="114"/>
      <c r="E11" s="115"/>
      <c r="F11" s="113"/>
      <c r="G11" s="114"/>
      <c r="H11" s="114"/>
      <c r="I11" s="115"/>
      <c r="J11" s="113"/>
      <c r="K11" s="114"/>
      <c r="L11" s="114"/>
      <c r="M11" s="115"/>
      <c r="N11" s="113"/>
      <c r="O11" s="114"/>
      <c r="P11" s="114"/>
      <c r="Q11" s="115"/>
      <c r="R11" s="90"/>
    </row>
    <row r="12" spans="1:20" ht="15.75" x14ac:dyDescent="0.25">
      <c r="A12" s="96" t="s">
        <v>20</v>
      </c>
      <c r="B12" s="113">
        <v>6</v>
      </c>
      <c r="C12" s="114"/>
      <c r="D12" s="114"/>
      <c r="E12" s="115"/>
      <c r="F12" s="113"/>
      <c r="G12" s="114"/>
      <c r="H12" s="114"/>
      <c r="I12" s="115"/>
      <c r="J12" s="113"/>
      <c r="K12" s="114"/>
      <c r="L12" s="114"/>
      <c r="M12" s="115"/>
      <c r="N12" s="113"/>
      <c r="O12" s="114"/>
      <c r="P12" s="114"/>
      <c r="Q12" s="115"/>
      <c r="R12" s="90"/>
    </row>
    <row r="13" spans="1:20" ht="15.75" x14ac:dyDescent="0.25">
      <c r="A13" s="96" t="s">
        <v>21</v>
      </c>
      <c r="B13" s="113">
        <v>27</v>
      </c>
      <c r="C13" s="114"/>
      <c r="D13" s="114"/>
      <c r="E13" s="115"/>
      <c r="F13" s="113"/>
      <c r="G13" s="114"/>
      <c r="H13" s="114"/>
      <c r="I13" s="115"/>
      <c r="J13" s="113"/>
      <c r="K13" s="114"/>
      <c r="L13" s="114"/>
      <c r="M13" s="115"/>
      <c r="N13" s="113"/>
      <c r="O13" s="114"/>
      <c r="P13" s="114"/>
      <c r="Q13" s="115"/>
      <c r="R13" s="90"/>
    </row>
    <row r="14" spans="1:20" ht="15.75" x14ac:dyDescent="0.25">
      <c r="A14" s="96" t="s">
        <v>22</v>
      </c>
      <c r="B14" s="113">
        <v>3</v>
      </c>
      <c r="C14" s="114"/>
      <c r="D14" s="114"/>
      <c r="E14" s="115"/>
      <c r="F14" s="113"/>
      <c r="G14" s="114"/>
      <c r="H14" s="114"/>
      <c r="I14" s="115"/>
      <c r="J14" s="113"/>
      <c r="K14" s="114"/>
      <c r="L14" s="114"/>
      <c r="M14" s="115"/>
      <c r="N14" s="113"/>
      <c r="O14" s="114"/>
      <c r="P14" s="114"/>
      <c r="Q14" s="115"/>
      <c r="R14" s="90"/>
    </row>
    <row r="15" spans="1:20" ht="15.75" x14ac:dyDescent="0.25">
      <c r="A15" s="96" t="s">
        <v>23</v>
      </c>
      <c r="B15" s="113">
        <v>4</v>
      </c>
      <c r="C15" s="114"/>
      <c r="D15" s="114"/>
      <c r="E15" s="115"/>
      <c r="F15" s="113"/>
      <c r="G15" s="114"/>
      <c r="H15" s="114"/>
      <c r="I15" s="115"/>
      <c r="J15" s="113"/>
      <c r="K15" s="114"/>
      <c r="L15" s="114"/>
      <c r="M15" s="115"/>
      <c r="N15" s="113"/>
      <c r="O15" s="114"/>
      <c r="P15" s="114"/>
      <c r="Q15" s="115"/>
      <c r="R15" s="90"/>
    </row>
    <row r="16" spans="1:20" ht="15.75" x14ac:dyDescent="0.25">
      <c r="A16" s="96" t="s">
        <v>24</v>
      </c>
      <c r="B16" s="113">
        <v>210</v>
      </c>
      <c r="C16" s="114"/>
      <c r="D16" s="114"/>
      <c r="E16" s="115"/>
      <c r="F16" s="113"/>
      <c r="G16" s="114"/>
      <c r="H16" s="114"/>
      <c r="I16" s="115"/>
      <c r="J16" s="113"/>
      <c r="K16" s="114"/>
      <c r="L16" s="114"/>
      <c r="M16" s="115"/>
      <c r="N16" s="113"/>
      <c r="O16" s="114"/>
      <c r="P16" s="114"/>
      <c r="Q16" s="115"/>
      <c r="R16" s="90"/>
    </row>
    <row r="17" spans="1:19" ht="15.75" x14ac:dyDescent="0.25">
      <c r="A17" s="96" t="s">
        <v>25</v>
      </c>
      <c r="B17" s="113">
        <v>2</v>
      </c>
      <c r="C17" s="114"/>
      <c r="D17" s="114"/>
      <c r="E17" s="115"/>
      <c r="F17" s="113"/>
      <c r="G17" s="114"/>
      <c r="H17" s="114"/>
      <c r="I17" s="115"/>
      <c r="J17" s="113"/>
      <c r="K17" s="114"/>
      <c r="L17" s="114"/>
      <c r="M17" s="115"/>
      <c r="N17" s="113"/>
      <c r="O17" s="114"/>
      <c r="P17" s="114"/>
      <c r="Q17" s="115"/>
      <c r="R17" s="90"/>
    </row>
    <row r="18" spans="1:19" ht="15.75" x14ac:dyDescent="0.25">
      <c r="A18" s="96" t="s">
        <v>26</v>
      </c>
      <c r="B18" s="113">
        <v>0</v>
      </c>
      <c r="C18" s="114"/>
      <c r="D18" s="114"/>
      <c r="E18" s="115"/>
      <c r="F18" s="113"/>
      <c r="G18" s="114"/>
      <c r="H18" s="114"/>
      <c r="I18" s="115"/>
      <c r="J18" s="113"/>
      <c r="K18" s="114"/>
      <c r="L18" s="114"/>
      <c r="M18" s="115"/>
      <c r="N18" s="113"/>
      <c r="O18" s="114"/>
      <c r="P18" s="114"/>
      <c r="Q18" s="115"/>
      <c r="R18" s="90"/>
    </row>
    <row r="19" spans="1:19" ht="15.75" x14ac:dyDescent="0.25">
      <c r="A19" s="96" t="s">
        <v>27</v>
      </c>
      <c r="B19" s="113">
        <v>0</v>
      </c>
      <c r="C19" s="114"/>
      <c r="D19" s="114"/>
      <c r="E19" s="115"/>
      <c r="F19" s="113"/>
      <c r="G19" s="114"/>
      <c r="H19" s="114"/>
      <c r="I19" s="115"/>
      <c r="J19" s="113"/>
      <c r="K19" s="114"/>
      <c r="L19" s="114"/>
      <c r="M19" s="115"/>
      <c r="N19" s="113"/>
      <c r="O19" s="114"/>
      <c r="P19" s="114"/>
      <c r="Q19" s="115"/>
      <c r="R19" s="90"/>
    </row>
    <row r="20" spans="1:19" ht="15.75" x14ac:dyDescent="0.25">
      <c r="A20" s="96" t="s">
        <v>28</v>
      </c>
      <c r="B20" s="113">
        <v>0</v>
      </c>
      <c r="C20" s="114"/>
      <c r="D20" s="114"/>
      <c r="E20" s="115"/>
      <c r="F20" s="113"/>
      <c r="G20" s="114"/>
      <c r="H20" s="114"/>
      <c r="I20" s="115"/>
      <c r="J20" s="113"/>
      <c r="K20" s="114"/>
      <c r="L20" s="114"/>
      <c r="M20" s="115"/>
      <c r="N20" s="113"/>
      <c r="O20" s="114"/>
      <c r="P20" s="114"/>
      <c r="Q20" s="115"/>
      <c r="R20" s="90"/>
    </row>
    <row r="21" spans="1:19" ht="15.75" x14ac:dyDescent="0.25">
      <c r="A21" s="96" t="s">
        <v>29</v>
      </c>
      <c r="B21" s="113">
        <v>0</v>
      </c>
      <c r="C21" s="114"/>
      <c r="D21" s="114"/>
      <c r="E21" s="115"/>
      <c r="F21" s="113"/>
      <c r="G21" s="114"/>
      <c r="H21" s="114"/>
      <c r="I21" s="115"/>
      <c r="J21" s="113"/>
      <c r="K21" s="114"/>
      <c r="L21" s="114"/>
      <c r="M21" s="115"/>
      <c r="N21" s="113"/>
      <c r="O21" s="114"/>
      <c r="P21" s="114"/>
      <c r="Q21" s="115"/>
      <c r="R21" s="90"/>
    </row>
    <row r="22" spans="1:19" ht="15.75" x14ac:dyDescent="0.25">
      <c r="A22" s="96" t="s">
        <v>30</v>
      </c>
      <c r="B22" s="113">
        <v>2</v>
      </c>
      <c r="C22" s="114"/>
      <c r="D22" s="114"/>
      <c r="E22" s="115"/>
      <c r="F22" s="113"/>
      <c r="G22" s="114"/>
      <c r="H22" s="114"/>
      <c r="I22" s="115"/>
      <c r="J22" s="113"/>
      <c r="K22" s="114"/>
      <c r="L22" s="114"/>
      <c r="M22" s="115"/>
      <c r="N22" s="113"/>
      <c r="O22" s="114"/>
      <c r="P22" s="114"/>
      <c r="Q22" s="115"/>
      <c r="R22" s="90"/>
    </row>
    <row r="23" spans="1:19" ht="15.75" x14ac:dyDescent="0.25">
      <c r="A23" s="96" t="s">
        <v>31</v>
      </c>
      <c r="B23" s="113">
        <v>0</v>
      </c>
      <c r="C23" s="114"/>
      <c r="D23" s="114"/>
      <c r="E23" s="115"/>
      <c r="F23" s="113"/>
      <c r="G23" s="114"/>
      <c r="H23" s="114"/>
      <c r="I23" s="115"/>
      <c r="J23" s="113"/>
      <c r="K23" s="114"/>
      <c r="L23" s="114"/>
      <c r="M23" s="115"/>
      <c r="N23" s="113"/>
      <c r="O23" s="114"/>
      <c r="P23" s="114"/>
      <c r="Q23" s="115"/>
      <c r="R23" s="90"/>
    </row>
    <row r="24" spans="1:19" ht="15.75" x14ac:dyDescent="0.25">
      <c r="A24" s="93" t="s">
        <v>32</v>
      </c>
      <c r="B24" s="113">
        <v>3</v>
      </c>
      <c r="C24" s="114"/>
      <c r="D24" s="114"/>
      <c r="E24" s="115"/>
      <c r="F24" s="113"/>
      <c r="G24" s="114"/>
      <c r="H24" s="114"/>
      <c r="I24" s="115"/>
      <c r="J24" s="113"/>
      <c r="K24" s="114"/>
      <c r="L24" s="114"/>
      <c r="M24" s="115"/>
      <c r="N24" s="113"/>
      <c r="O24" s="114"/>
      <c r="P24" s="114"/>
      <c r="Q24" s="115"/>
      <c r="R24" s="90"/>
    </row>
    <row r="25" spans="1:19" ht="15.75" x14ac:dyDescent="0.25">
      <c r="A25" s="93" t="s">
        <v>33</v>
      </c>
      <c r="B25" s="113">
        <v>1</v>
      </c>
      <c r="C25" s="114"/>
      <c r="D25" s="114"/>
      <c r="E25" s="115"/>
      <c r="F25" s="113"/>
      <c r="G25" s="114"/>
      <c r="H25" s="114"/>
      <c r="I25" s="115"/>
      <c r="J25" s="113"/>
      <c r="K25" s="114"/>
      <c r="L25" s="114"/>
      <c r="M25" s="115"/>
      <c r="N25" s="113"/>
      <c r="O25" s="114"/>
      <c r="P25" s="114"/>
      <c r="Q25" s="115"/>
      <c r="R25" s="90"/>
    </row>
    <row r="26" spans="1:19" ht="15.75" x14ac:dyDescent="0.25">
      <c r="A26" s="96" t="s">
        <v>37</v>
      </c>
      <c r="B26" s="113">
        <v>0</v>
      </c>
      <c r="C26" s="114"/>
      <c r="D26" s="114"/>
      <c r="E26" s="115"/>
      <c r="F26" s="113"/>
      <c r="G26" s="114"/>
      <c r="H26" s="114"/>
      <c r="I26" s="115"/>
      <c r="J26" s="113"/>
      <c r="K26" s="114"/>
      <c r="L26" s="114"/>
      <c r="M26" s="115"/>
      <c r="N26" s="113"/>
      <c r="O26" s="114"/>
      <c r="P26" s="114"/>
      <c r="Q26" s="115"/>
      <c r="R26" s="90"/>
    </row>
    <row r="27" spans="1:19" ht="15.75" x14ac:dyDescent="0.25">
      <c r="A27" s="96" t="s">
        <v>38</v>
      </c>
      <c r="B27" s="113">
        <v>1</v>
      </c>
      <c r="C27" s="114"/>
      <c r="D27" s="114"/>
      <c r="E27" s="115"/>
      <c r="F27" s="113"/>
      <c r="G27" s="114"/>
      <c r="H27" s="114"/>
      <c r="I27" s="115"/>
      <c r="J27" s="113"/>
      <c r="K27" s="114"/>
      <c r="L27" s="114"/>
      <c r="M27" s="115"/>
      <c r="N27" s="113"/>
      <c r="O27" s="114"/>
      <c r="P27" s="114"/>
      <c r="Q27" s="115"/>
      <c r="R27" s="90"/>
    </row>
    <row r="28" spans="1:19" ht="15.75" x14ac:dyDescent="0.25">
      <c r="A28" s="96" t="s">
        <v>39</v>
      </c>
      <c r="B28" s="113">
        <v>0</v>
      </c>
      <c r="C28" s="114"/>
      <c r="D28" s="114"/>
      <c r="E28" s="115"/>
      <c r="F28" s="113"/>
      <c r="G28" s="114"/>
      <c r="H28" s="114"/>
      <c r="I28" s="115"/>
      <c r="J28" s="113"/>
      <c r="K28" s="114"/>
      <c r="L28" s="114"/>
      <c r="M28" s="115"/>
      <c r="N28" s="113"/>
      <c r="O28" s="114"/>
      <c r="P28" s="114"/>
      <c r="Q28" s="115"/>
      <c r="R28" s="90"/>
    </row>
    <row r="29" spans="1:19" ht="15.75" x14ac:dyDescent="0.25">
      <c r="A29" s="94" t="s">
        <v>13</v>
      </c>
      <c r="B29" s="116">
        <f t="shared" ref="B29" si="0">SUM(B6:B28)</f>
        <v>747</v>
      </c>
      <c r="C29" s="116"/>
      <c r="D29" s="116"/>
      <c r="E29" s="116"/>
      <c r="F29" s="116">
        <f t="shared" ref="F29" si="1">SUM(F6:F28)</f>
        <v>0</v>
      </c>
      <c r="G29" s="116"/>
      <c r="H29" s="116"/>
      <c r="I29" s="116"/>
      <c r="J29" s="116">
        <f t="shared" ref="J29:N29" si="2">SUM(J6:J28)</f>
        <v>1</v>
      </c>
      <c r="K29" s="116"/>
      <c r="L29" s="116"/>
      <c r="M29" s="116"/>
      <c r="N29" s="116">
        <f t="shared" si="2"/>
        <v>0</v>
      </c>
      <c r="O29" s="116"/>
      <c r="P29" s="116"/>
      <c r="Q29" s="116"/>
      <c r="R29" s="116"/>
      <c r="S29" s="86"/>
    </row>
    <row r="34" spans="1:19" x14ac:dyDescent="0.25">
      <c r="A34" s="102" t="s">
        <v>0</v>
      </c>
      <c r="B34" s="85">
        <v>43558</v>
      </c>
      <c r="F34" s="112" t="s">
        <v>41</v>
      </c>
      <c r="G34" s="112"/>
      <c r="H34" s="112"/>
      <c r="I34" s="112"/>
      <c r="J34" s="112"/>
    </row>
    <row r="36" spans="1:19" ht="25.5" x14ac:dyDescent="0.25">
      <c r="A36" s="87" t="s">
        <v>2</v>
      </c>
      <c r="B36" s="105" t="s">
        <v>36</v>
      </c>
      <c r="C36" s="106"/>
      <c r="D36" s="106"/>
      <c r="E36" s="106"/>
      <c r="F36" s="105" t="s">
        <v>35</v>
      </c>
      <c r="G36" s="106"/>
      <c r="H36" s="106"/>
      <c r="I36" s="106"/>
      <c r="J36" s="107" t="s">
        <v>34</v>
      </c>
      <c r="K36" s="108"/>
      <c r="L36" s="108"/>
      <c r="M36" s="109"/>
      <c r="N36" s="107" t="s">
        <v>40</v>
      </c>
      <c r="O36" s="110"/>
      <c r="P36" s="110"/>
      <c r="Q36" s="111"/>
      <c r="R36" s="88" t="s">
        <v>3</v>
      </c>
      <c r="S36" s="89"/>
    </row>
    <row r="37" spans="1:19" ht="15.75" x14ac:dyDescent="0.25">
      <c r="A37" s="87" t="s">
        <v>4</v>
      </c>
      <c r="B37" s="97" t="s">
        <v>11</v>
      </c>
      <c r="C37" s="97" t="s">
        <v>12</v>
      </c>
      <c r="D37" s="97" t="s">
        <v>6</v>
      </c>
      <c r="E37" s="97" t="s">
        <v>7</v>
      </c>
      <c r="F37" s="97" t="s">
        <v>5</v>
      </c>
      <c r="G37" s="98" t="s">
        <v>10</v>
      </c>
      <c r="H37" s="97" t="s">
        <v>8</v>
      </c>
      <c r="I37" s="97" t="s">
        <v>9</v>
      </c>
      <c r="J37" s="99" t="s">
        <v>5</v>
      </c>
      <c r="K37" s="98" t="s">
        <v>10</v>
      </c>
      <c r="L37" s="100" t="s">
        <v>8</v>
      </c>
      <c r="M37" s="100" t="s">
        <v>9</v>
      </c>
      <c r="N37" s="99" t="s">
        <v>5</v>
      </c>
      <c r="O37" s="98" t="s">
        <v>10</v>
      </c>
      <c r="P37" s="100" t="s">
        <v>8</v>
      </c>
      <c r="Q37" s="100" t="s">
        <v>9</v>
      </c>
      <c r="R37" s="90"/>
      <c r="S37" s="91" t="s">
        <v>13</v>
      </c>
    </row>
    <row r="38" spans="1:19" ht="15.75" x14ac:dyDescent="0.25">
      <c r="A38" s="96" t="s">
        <v>14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0"/>
      <c r="S38" s="83">
        <f t="shared" ref="S38:S60" si="3">SUM(B38:R38)</f>
        <v>0</v>
      </c>
    </row>
    <row r="39" spans="1:19" ht="15.75" x14ac:dyDescent="0.25">
      <c r="A39" s="96" t="s">
        <v>15</v>
      </c>
      <c r="B39" s="92"/>
      <c r="C39" s="92">
        <v>4</v>
      </c>
      <c r="D39" s="92">
        <v>6</v>
      </c>
      <c r="E39" s="92">
        <v>11</v>
      </c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0"/>
      <c r="S39" s="83">
        <f t="shared" si="3"/>
        <v>21</v>
      </c>
    </row>
    <row r="40" spans="1:19" ht="15.75" x14ac:dyDescent="0.25">
      <c r="A40" s="96" t="s">
        <v>16</v>
      </c>
      <c r="B40" s="92">
        <v>1</v>
      </c>
      <c r="C40" s="92">
        <v>1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0"/>
      <c r="S40" s="83">
        <f t="shared" si="3"/>
        <v>2</v>
      </c>
    </row>
    <row r="41" spans="1:19" ht="15.75" x14ac:dyDescent="0.25">
      <c r="A41" s="96" t="s">
        <v>17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0"/>
      <c r="S41" s="83">
        <f t="shared" si="3"/>
        <v>0</v>
      </c>
    </row>
    <row r="42" spans="1:19" ht="15.75" x14ac:dyDescent="0.25">
      <c r="A42" s="96" t="s">
        <v>18</v>
      </c>
      <c r="B42" s="92">
        <v>1</v>
      </c>
      <c r="C42" s="92"/>
      <c r="D42" s="92"/>
      <c r="E42" s="92">
        <v>1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0"/>
      <c r="S42" s="83">
        <f t="shared" si="3"/>
        <v>2</v>
      </c>
    </row>
    <row r="43" spans="1:19" ht="15.75" x14ac:dyDescent="0.25">
      <c r="A43" s="96" t="s">
        <v>19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0"/>
      <c r="S43" s="83">
        <f t="shared" si="3"/>
        <v>0</v>
      </c>
    </row>
    <row r="44" spans="1:19" ht="15.75" x14ac:dyDescent="0.25">
      <c r="A44" s="96" t="s">
        <v>20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0"/>
      <c r="S44" s="83">
        <f t="shared" si="3"/>
        <v>0</v>
      </c>
    </row>
    <row r="45" spans="1:19" ht="15.75" x14ac:dyDescent="0.25">
      <c r="A45" s="96" t="s">
        <v>21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0"/>
      <c r="S45" s="83">
        <f t="shared" si="3"/>
        <v>0</v>
      </c>
    </row>
    <row r="46" spans="1:19" ht="15.75" x14ac:dyDescent="0.25">
      <c r="A46" s="96" t="s">
        <v>22</v>
      </c>
      <c r="B46" s="92">
        <v>1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0"/>
      <c r="S46" s="83">
        <f t="shared" si="3"/>
        <v>1</v>
      </c>
    </row>
    <row r="47" spans="1:19" ht="15.75" x14ac:dyDescent="0.25">
      <c r="A47" s="96" t="s">
        <v>23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0"/>
      <c r="S47" s="83">
        <f t="shared" si="3"/>
        <v>0</v>
      </c>
    </row>
    <row r="48" spans="1:19" ht="15.75" x14ac:dyDescent="0.25">
      <c r="A48" s="96" t="s">
        <v>24</v>
      </c>
      <c r="B48" s="92">
        <v>1</v>
      </c>
      <c r="C48" s="92"/>
      <c r="D48" s="92">
        <v>1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0"/>
      <c r="S48" s="83">
        <f t="shared" si="3"/>
        <v>2</v>
      </c>
    </row>
    <row r="49" spans="1:19" ht="15.75" x14ac:dyDescent="0.25">
      <c r="A49" s="96" t="s">
        <v>25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0"/>
      <c r="S49" s="83">
        <f t="shared" si="3"/>
        <v>0</v>
      </c>
    </row>
    <row r="50" spans="1:19" ht="15.75" x14ac:dyDescent="0.25">
      <c r="A50" s="96" t="s">
        <v>26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0"/>
      <c r="S50" s="83">
        <f t="shared" si="3"/>
        <v>0</v>
      </c>
    </row>
    <row r="51" spans="1:19" ht="15.75" x14ac:dyDescent="0.25">
      <c r="A51" s="96" t="s">
        <v>27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0"/>
      <c r="S51" s="83">
        <f t="shared" si="3"/>
        <v>0</v>
      </c>
    </row>
    <row r="52" spans="1:19" ht="15.75" x14ac:dyDescent="0.25">
      <c r="A52" s="96" t="s">
        <v>28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0"/>
      <c r="S52" s="83">
        <f t="shared" si="3"/>
        <v>0</v>
      </c>
    </row>
    <row r="53" spans="1:19" ht="15.75" x14ac:dyDescent="0.25">
      <c r="A53" s="96" t="s">
        <v>29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0"/>
      <c r="S53" s="83">
        <f t="shared" si="3"/>
        <v>0</v>
      </c>
    </row>
    <row r="54" spans="1:19" ht="15.75" x14ac:dyDescent="0.25">
      <c r="A54" s="96" t="s">
        <v>30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0"/>
      <c r="S54" s="83">
        <f t="shared" si="3"/>
        <v>0</v>
      </c>
    </row>
    <row r="55" spans="1:19" ht="15.75" x14ac:dyDescent="0.25">
      <c r="A55" s="96" t="s">
        <v>31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0"/>
      <c r="S55" s="83">
        <f t="shared" si="3"/>
        <v>0</v>
      </c>
    </row>
    <row r="56" spans="1:19" ht="15.75" x14ac:dyDescent="0.25">
      <c r="A56" s="93" t="s">
        <v>32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0"/>
      <c r="S56" s="83">
        <f t="shared" si="3"/>
        <v>0</v>
      </c>
    </row>
    <row r="57" spans="1:19" ht="15.75" x14ac:dyDescent="0.25">
      <c r="A57" s="93" t="s">
        <v>33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0"/>
      <c r="S57" s="83">
        <f t="shared" si="3"/>
        <v>0</v>
      </c>
    </row>
    <row r="58" spans="1:19" ht="15.75" x14ac:dyDescent="0.25">
      <c r="A58" s="96" t="s">
        <v>37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0"/>
      <c r="S58" s="83">
        <f t="shared" si="3"/>
        <v>0</v>
      </c>
    </row>
    <row r="59" spans="1:19" ht="15.75" x14ac:dyDescent="0.25">
      <c r="A59" s="96" t="s">
        <v>38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0"/>
      <c r="S59" s="83">
        <f t="shared" si="3"/>
        <v>0</v>
      </c>
    </row>
    <row r="60" spans="1:19" ht="15.75" x14ac:dyDescent="0.25">
      <c r="A60" s="96" t="s">
        <v>39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0"/>
      <c r="S60" s="83">
        <f t="shared" si="3"/>
        <v>0</v>
      </c>
    </row>
    <row r="61" spans="1:19" ht="15.75" x14ac:dyDescent="0.25">
      <c r="A61" s="94" t="s">
        <v>13</v>
      </c>
      <c r="B61" s="95">
        <f t="shared" ref="B61:R61" si="4">SUM(B38:B60)</f>
        <v>4</v>
      </c>
      <c r="C61" s="95">
        <f t="shared" si="4"/>
        <v>5</v>
      </c>
      <c r="D61" s="95">
        <f t="shared" si="4"/>
        <v>7</v>
      </c>
      <c r="E61" s="95">
        <f t="shared" si="4"/>
        <v>12</v>
      </c>
      <c r="F61" s="95">
        <f t="shared" si="4"/>
        <v>0</v>
      </c>
      <c r="G61" s="95">
        <f t="shared" si="4"/>
        <v>0</v>
      </c>
      <c r="H61" s="95">
        <f t="shared" si="4"/>
        <v>0</v>
      </c>
      <c r="I61" s="95">
        <f t="shared" si="4"/>
        <v>0</v>
      </c>
      <c r="J61" s="95">
        <f t="shared" si="4"/>
        <v>0</v>
      </c>
      <c r="K61" s="95">
        <f t="shared" si="4"/>
        <v>0</v>
      </c>
      <c r="L61" s="95">
        <f t="shared" si="4"/>
        <v>0</v>
      </c>
      <c r="M61" s="95">
        <f t="shared" si="4"/>
        <v>0</v>
      </c>
      <c r="N61" s="95">
        <f t="shared" si="4"/>
        <v>0</v>
      </c>
      <c r="O61" s="95">
        <f t="shared" si="4"/>
        <v>0</v>
      </c>
      <c r="P61" s="95">
        <f t="shared" si="4"/>
        <v>0</v>
      </c>
      <c r="Q61" s="95">
        <f t="shared" si="4"/>
        <v>0</v>
      </c>
      <c r="R61" s="95">
        <f t="shared" si="4"/>
        <v>0</v>
      </c>
      <c r="S61" s="86"/>
    </row>
  </sheetData>
  <mergeCells count="109">
    <mergeCell ref="B6:E6"/>
    <mergeCell ref="F6:I6"/>
    <mergeCell ref="J6:M6"/>
    <mergeCell ref="N6:Q6"/>
    <mergeCell ref="B7:E7"/>
    <mergeCell ref="F7:I7"/>
    <mergeCell ref="J7:M7"/>
    <mergeCell ref="N7:Q7"/>
    <mergeCell ref="B4:E4"/>
    <mergeCell ref="F4:I4"/>
    <mergeCell ref="J4:M4"/>
    <mergeCell ref="N4:Q4"/>
    <mergeCell ref="B5:E5"/>
    <mergeCell ref="F5:I5"/>
    <mergeCell ref="J5:M5"/>
    <mergeCell ref="N5:Q5"/>
    <mergeCell ref="B10:E10"/>
    <mergeCell ref="F10:I10"/>
    <mergeCell ref="J10:M10"/>
    <mergeCell ref="N10:Q10"/>
    <mergeCell ref="B11:E11"/>
    <mergeCell ref="F11:I11"/>
    <mergeCell ref="J11:M11"/>
    <mergeCell ref="N11:Q11"/>
    <mergeCell ref="B8:E8"/>
    <mergeCell ref="F8:I8"/>
    <mergeCell ref="J8:M8"/>
    <mergeCell ref="N8:Q8"/>
    <mergeCell ref="B9:E9"/>
    <mergeCell ref="F9:I9"/>
    <mergeCell ref="J9:M9"/>
    <mergeCell ref="N9:Q9"/>
    <mergeCell ref="B14:E14"/>
    <mergeCell ref="F14:I14"/>
    <mergeCell ref="J14:M14"/>
    <mergeCell ref="N14:Q14"/>
    <mergeCell ref="B15:E15"/>
    <mergeCell ref="F15:I15"/>
    <mergeCell ref="J15:M15"/>
    <mergeCell ref="N15:Q15"/>
    <mergeCell ref="B12:E12"/>
    <mergeCell ref="F12:I12"/>
    <mergeCell ref="J12:M12"/>
    <mergeCell ref="N12:Q12"/>
    <mergeCell ref="B13:E13"/>
    <mergeCell ref="F13:I13"/>
    <mergeCell ref="J13:M13"/>
    <mergeCell ref="N13:Q13"/>
    <mergeCell ref="B18:E18"/>
    <mergeCell ref="F18:I18"/>
    <mergeCell ref="J18:M18"/>
    <mergeCell ref="N18:Q18"/>
    <mergeCell ref="B19:E19"/>
    <mergeCell ref="F19:I19"/>
    <mergeCell ref="J19:M19"/>
    <mergeCell ref="N19:Q19"/>
    <mergeCell ref="B16:E16"/>
    <mergeCell ref="F16:I16"/>
    <mergeCell ref="J16:M16"/>
    <mergeCell ref="N16:Q16"/>
    <mergeCell ref="B17:E17"/>
    <mergeCell ref="F17:I17"/>
    <mergeCell ref="J17:M17"/>
    <mergeCell ref="N17:Q17"/>
    <mergeCell ref="B22:E22"/>
    <mergeCell ref="F22:I22"/>
    <mergeCell ref="J22:M22"/>
    <mergeCell ref="N22:Q22"/>
    <mergeCell ref="B23:E23"/>
    <mergeCell ref="F23:I23"/>
    <mergeCell ref="J23:M23"/>
    <mergeCell ref="N23:Q23"/>
    <mergeCell ref="B20:E20"/>
    <mergeCell ref="F20:I20"/>
    <mergeCell ref="J20:M20"/>
    <mergeCell ref="N20:Q20"/>
    <mergeCell ref="B21:E21"/>
    <mergeCell ref="F21:I21"/>
    <mergeCell ref="J21:M21"/>
    <mergeCell ref="N21:Q21"/>
    <mergeCell ref="B26:E26"/>
    <mergeCell ref="F26:I26"/>
    <mergeCell ref="J26:M26"/>
    <mergeCell ref="N26:Q26"/>
    <mergeCell ref="B27:E27"/>
    <mergeCell ref="F27:I27"/>
    <mergeCell ref="J27:M27"/>
    <mergeCell ref="N27:Q27"/>
    <mergeCell ref="B24:E24"/>
    <mergeCell ref="F24:I24"/>
    <mergeCell ref="J24:M24"/>
    <mergeCell ref="N24:Q24"/>
    <mergeCell ref="B25:E25"/>
    <mergeCell ref="F25:I25"/>
    <mergeCell ref="J25:M25"/>
    <mergeCell ref="N25:Q25"/>
    <mergeCell ref="F34:J34"/>
    <mergeCell ref="B36:E36"/>
    <mergeCell ref="F36:I36"/>
    <mergeCell ref="J36:M36"/>
    <mergeCell ref="N36:Q36"/>
    <mergeCell ref="B28:E28"/>
    <mergeCell ref="F28:I28"/>
    <mergeCell ref="J28:M28"/>
    <mergeCell ref="N28:Q28"/>
    <mergeCell ref="B29:E29"/>
    <mergeCell ref="F29:I29"/>
    <mergeCell ref="J29:M29"/>
    <mergeCell ref="N29:R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29-08-2018</vt:lpstr>
      <vt:lpstr>24-09-2018</vt:lpstr>
      <vt:lpstr>24-10-2018</vt:lpstr>
      <vt:lpstr>21-11-2018</vt:lpstr>
      <vt:lpstr>19-12-2018</vt:lpstr>
      <vt:lpstr>22-01-2019</vt:lpstr>
      <vt:lpstr>07-02-2019</vt:lpstr>
      <vt:lpstr>07-03-2019</vt:lpstr>
      <vt:lpstr>03-04-2019</vt:lpstr>
      <vt:lpstr>28 30-05-2019</vt:lpstr>
      <vt:lpstr>26-06-2019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Gabi</dc:creator>
  <cp:lastModifiedBy>TRAGSA</cp:lastModifiedBy>
  <cp:lastPrinted>2018-06-06T09:05:51Z</cp:lastPrinted>
  <dcterms:created xsi:type="dcterms:W3CDTF">2016-06-01T10:52:08Z</dcterms:created>
  <dcterms:modified xsi:type="dcterms:W3CDTF">2019-07-23T08:27:42Z</dcterms:modified>
</cp:coreProperties>
</file>